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w.bayyari\Desktop\Abood-7E\"/>
    </mc:Choice>
  </mc:AlternateContent>
  <xr:revisionPtr revIDLastSave="0" documentId="13_ncr:1_{A3673CC8-D625-4B1D-B991-F1B85CD17846}" xr6:coauthVersionLast="47" xr6:coauthVersionMax="47" xr10:uidLastSave="{00000000-0000-0000-0000-000000000000}"/>
  <bookViews>
    <workbookView xWindow="-108" yWindow="-108" windowWidth="23256" windowHeight="12456" xr2:uid="{686A9FF4-B73A-47DF-B33E-0AFBDA0E6BC0}"/>
  </bookViews>
  <sheets>
    <sheet name="Personal Information" sheetId="1" r:id="rId1"/>
    <sheet name="Salary Components" sheetId="2" r:id="rId2"/>
    <sheet name="Pay Period" sheetId="3" r:id="rId3"/>
    <sheet name="EMP-Dep" sheetId="6" r:id="rId4"/>
    <sheet name="Banks" sheetId="7" r:id="rId5"/>
  </sheet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I6" i="3"/>
  <c r="L28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5" i="2"/>
  <c r="L6" i="1"/>
  <c r="L5" i="1"/>
  <c r="J26" i="2"/>
  <c r="J27" i="2"/>
  <c r="H28" i="2"/>
  <c r="H6" i="2"/>
  <c r="H7" i="2"/>
  <c r="H8" i="2"/>
  <c r="H9" i="2"/>
  <c r="H10" i="2"/>
  <c r="H11" i="2"/>
  <c r="H12" i="2"/>
  <c r="K12" i="2" s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5" i="2"/>
  <c r="G6" i="2"/>
  <c r="J6" i="2" s="1"/>
  <c r="G7" i="2"/>
  <c r="J7" i="2" s="1"/>
  <c r="G8" i="2"/>
  <c r="J8" i="2" s="1"/>
  <c r="G9" i="2"/>
  <c r="J9" i="2" s="1"/>
  <c r="G10" i="2"/>
  <c r="J10" i="2" s="1"/>
  <c r="G11" i="2"/>
  <c r="J11" i="2" s="1"/>
  <c r="K11" i="2" s="1"/>
  <c r="G12" i="2"/>
  <c r="J12" i="2" s="1"/>
  <c r="G13" i="2"/>
  <c r="J13" i="2" s="1"/>
  <c r="G14" i="2"/>
  <c r="J14" i="2" s="1"/>
  <c r="G15" i="2"/>
  <c r="J15" i="2" s="1"/>
  <c r="G16" i="2"/>
  <c r="J16" i="2" s="1"/>
  <c r="G17" i="2"/>
  <c r="J17" i="2" s="1"/>
  <c r="G18" i="2"/>
  <c r="J18" i="2" s="1"/>
  <c r="G19" i="2"/>
  <c r="J19" i="2" s="1"/>
  <c r="G20" i="2"/>
  <c r="J20" i="2" s="1"/>
  <c r="G21" i="2"/>
  <c r="J21" i="2" s="1"/>
  <c r="G22" i="2"/>
  <c r="J22" i="2" s="1"/>
  <c r="G23" i="2"/>
  <c r="J23" i="2" s="1"/>
  <c r="G24" i="2"/>
  <c r="J24" i="2" s="1"/>
  <c r="G25" i="2"/>
  <c r="J25" i="2" s="1"/>
  <c r="G26" i="2"/>
  <c r="G27" i="2"/>
  <c r="G28" i="2"/>
  <c r="J28" i="2" s="1"/>
  <c r="G5" i="2"/>
  <c r="J5" i="2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I4" i="3" l="1"/>
  <c r="I5" i="3"/>
  <c r="K9" i="2"/>
  <c r="K25" i="2"/>
  <c r="K23" i="2"/>
  <c r="K7" i="2"/>
  <c r="K20" i="2"/>
  <c r="K6" i="2"/>
  <c r="K22" i="2"/>
  <c r="K8" i="2"/>
  <c r="K21" i="2"/>
  <c r="K27" i="2"/>
  <c r="K13" i="2"/>
  <c r="K26" i="2"/>
  <c r="K24" i="2"/>
  <c r="K10" i="2"/>
  <c r="K28" i="2"/>
  <c r="K19" i="2"/>
  <c r="K18" i="2"/>
  <c r="K17" i="2"/>
  <c r="K16" i="2"/>
  <c r="K15" i="2"/>
  <c r="K14" i="2"/>
  <c r="K5" i="2"/>
</calcChain>
</file>

<file path=xl/sharedStrings.xml><?xml version="1.0" encoding="utf-8"?>
<sst xmlns="http://schemas.openxmlformats.org/spreadsheetml/2006/main" count="327" uniqueCount="125">
  <si>
    <t>No.</t>
  </si>
  <si>
    <t>Employee ID</t>
  </si>
  <si>
    <t>Employee Name</t>
  </si>
  <si>
    <t>Position</t>
  </si>
  <si>
    <t>Department</t>
  </si>
  <si>
    <t>Gender</t>
  </si>
  <si>
    <t>Hiring Date</t>
  </si>
  <si>
    <t>EMP001</t>
  </si>
  <si>
    <t>IT</t>
  </si>
  <si>
    <t>System Administrator</t>
  </si>
  <si>
    <t>Male</t>
  </si>
  <si>
    <t>EMP002</t>
  </si>
  <si>
    <t>Sara Mahmoud Al-Hassan</t>
  </si>
  <si>
    <t>HR</t>
  </si>
  <si>
    <t>HR Specialist</t>
  </si>
  <si>
    <t>Female</t>
  </si>
  <si>
    <t>EMP003</t>
  </si>
  <si>
    <t>Omar Youssef Al-Najjar</t>
  </si>
  <si>
    <t>Finance</t>
  </si>
  <si>
    <t>Accountant</t>
  </si>
  <si>
    <t>EMP004</t>
  </si>
  <si>
    <t>Lina Fadi Al-Tamimi</t>
  </si>
  <si>
    <t>Marketing</t>
  </si>
  <si>
    <t>Marketing Officer</t>
  </si>
  <si>
    <t>EMP005</t>
  </si>
  <si>
    <t>Hani Samer Al-Khatib</t>
  </si>
  <si>
    <t>Operations</t>
  </si>
  <si>
    <t>Operations Manager</t>
  </si>
  <si>
    <t>EMP006</t>
  </si>
  <si>
    <t>Rania Adel Al-Mansour</t>
  </si>
  <si>
    <t>Procurement</t>
  </si>
  <si>
    <t>Procurement Officer</t>
  </si>
  <si>
    <t>EMP007</t>
  </si>
  <si>
    <t>Tareq Nabil Al-Saleh</t>
  </si>
  <si>
    <t>Helpdesk Technician</t>
  </si>
  <si>
    <t>EMP008</t>
  </si>
  <si>
    <t>Dalia Omar Al-Rashid</t>
  </si>
  <si>
    <t>Recruiter</t>
  </si>
  <si>
    <t>EMP009</t>
  </si>
  <si>
    <t>Firas Jamal Al-Hamdan</t>
  </si>
  <si>
    <t>Financial Analyst</t>
  </si>
  <si>
    <t>EMP010</t>
  </si>
  <si>
    <t>Noor Sami Al-Zein</t>
  </si>
  <si>
    <t>Social Media Manager</t>
  </si>
  <si>
    <t>EMP011</t>
  </si>
  <si>
    <t>Khaled Issam Al-Amin</t>
  </si>
  <si>
    <t>Logistics Coordinator</t>
  </si>
  <si>
    <t>EMP012</t>
  </si>
  <si>
    <t>Yasmin Rami Al-Daher</t>
  </si>
  <si>
    <t>Buyer</t>
  </si>
  <si>
    <t>EMP013</t>
  </si>
  <si>
    <t>Bilal Fadi Al-Hussein</t>
  </si>
  <si>
    <t>Network Engineer</t>
  </si>
  <si>
    <t>EMP014</t>
  </si>
  <si>
    <t>Huda Nasser Al-Sabbah</t>
  </si>
  <si>
    <t>Training Specialist</t>
  </si>
  <si>
    <t>EMP015</t>
  </si>
  <si>
    <t>Ziad Omar Al-Mutairi</t>
  </si>
  <si>
    <t>Auditor</t>
  </si>
  <si>
    <t>EMP016</t>
  </si>
  <si>
    <t>Mariam Adel Al-Karim</t>
  </si>
  <si>
    <t>Brand Manager</t>
  </si>
  <si>
    <t>EMP017</t>
  </si>
  <si>
    <t>Samer Khalil Al-Jabari</t>
  </si>
  <si>
    <t>Warehouse Supervisor</t>
  </si>
  <si>
    <t>EMP018</t>
  </si>
  <si>
    <t>Layla Firas Al-Hadi</t>
  </si>
  <si>
    <t>Supply Chain Analyst</t>
  </si>
  <si>
    <t>EMP019</t>
  </si>
  <si>
    <t>Nader Tareq Al-Majali</t>
  </si>
  <si>
    <t>Security Specialist</t>
  </si>
  <si>
    <t>EMP020</t>
  </si>
  <si>
    <t>Reem Jamal Al-Saadi</t>
  </si>
  <si>
    <t>Compensation Analyst</t>
  </si>
  <si>
    <t>EMP021</t>
  </si>
  <si>
    <t>Youssef Sami Al-Bitar</t>
  </si>
  <si>
    <t>Payroll Officer</t>
  </si>
  <si>
    <t>EMP022</t>
  </si>
  <si>
    <t>Hana Omar Al-Qadi</t>
  </si>
  <si>
    <t>Content Creator</t>
  </si>
  <si>
    <t>EMP023</t>
  </si>
  <si>
    <t>Majed Fadi Al-Rami</t>
  </si>
  <si>
    <t>Fleet Manager</t>
  </si>
  <si>
    <t>EMP024</t>
  </si>
  <si>
    <t>Salma Nabil Al-Hariri</t>
  </si>
  <si>
    <t>Vendor Relations</t>
  </si>
  <si>
    <t>Basic Salary</t>
  </si>
  <si>
    <t>Transportation</t>
  </si>
  <si>
    <t>Allowance</t>
  </si>
  <si>
    <t>Overtime</t>
  </si>
  <si>
    <t>Total Salary</t>
  </si>
  <si>
    <t>Income</t>
  </si>
  <si>
    <t>Social Security</t>
  </si>
  <si>
    <t>Insurance</t>
  </si>
  <si>
    <t>Income Tax</t>
  </si>
  <si>
    <t>Deduct Total</t>
  </si>
  <si>
    <t>Deductions</t>
  </si>
  <si>
    <t>Net Income</t>
  </si>
  <si>
    <t>Bank Name</t>
  </si>
  <si>
    <t>Account Number</t>
  </si>
  <si>
    <t>Arab Bank</t>
  </si>
  <si>
    <t>Bank of Jordan</t>
  </si>
  <si>
    <t>Cairo Amman Bank</t>
  </si>
  <si>
    <t>Capital Bank of Jordan</t>
  </si>
  <si>
    <t>Jordan Commercial Bank</t>
  </si>
  <si>
    <t>Jordan Kuwait Bank</t>
  </si>
  <si>
    <t>Jordan Ahli Bank</t>
  </si>
  <si>
    <t>Housing Bank for Trade &amp; Finance</t>
  </si>
  <si>
    <t>Arab Jordan Investment Bank</t>
  </si>
  <si>
    <t>INVESTBANK</t>
  </si>
  <si>
    <t>Bank al Etihad</t>
  </si>
  <si>
    <t>Net Payment ( November-2025)</t>
  </si>
  <si>
    <t>Count</t>
  </si>
  <si>
    <t>Lana Khaled Al-Farouq</t>
  </si>
  <si>
    <t>Count of IT</t>
  </si>
  <si>
    <t>Count of Arab Bank</t>
  </si>
  <si>
    <t>Maximum Net Income</t>
  </si>
  <si>
    <t>Average Net Income</t>
  </si>
  <si>
    <t>Information</t>
  </si>
  <si>
    <t>Employee Personal Information</t>
  </si>
  <si>
    <t>Salary Components</t>
  </si>
  <si>
    <t>Minimum Net Income</t>
  </si>
  <si>
    <t>Bank transfer for Payroll of November</t>
  </si>
  <si>
    <t>Pay Period Start Date</t>
  </si>
  <si>
    <t>Pay Period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</si>
</sst>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JOD]\ #,##0"/>
    <numFmt numFmtId="165" formatCode="_(* #,##0_);_(* \(#,##0\);_(* &quot;-&quot;??_);_(@_)"/>
    <numFmt numFmtId="166" formatCode="[$-409]d\-mmm\-yy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1097AE"/>
      <name val="Aptos Narrow"/>
      <family val="2"/>
      <scheme val="minor"/>
    </font>
    <font>
      <b/>
      <sz val="14"/>
      <color rgb="FF00B05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color theme="5"/>
      <name val="Aptos Narrow"/>
      <family val="2"/>
      <scheme val="minor"/>
    </font>
    <font>
      <b/>
      <sz val="20"/>
      <color rgb="FF1097AE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0"/>
      <color theme="5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166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0" xfId="0" pivotButton="1"/>
    <xf numFmtId="0" fontId="8" fillId="0" borderId="1" xfId="0" applyFont="1" applyBorder="1"/>
    <xf numFmtId="164" fontId="3" fillId="0" borderId="1" xfId="0" applyNumberFormat="1" applyFont="1" applyBorder="1"/>
    <xf numFmtId="164" fontId="9" fillId="0" borderId="1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0" fillId="0" borderId="10" xfId="0" applyBorder="1" applyAlignment="1">
      <alignment vertical="top"/>
    </xf>
    <xf numFmtId="164" fontId="6" fillId="0" borderId="10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5" fontId="0" fillId="0" borderId="1" xfId="1" applyNumberFormat="1" applyFont="1" applyBorder="1" applyAlignment="1">
      <alignment vertical="top"/>
    </xf>
    <xf numFmtId="165" fontId="0" fillId="0" borderId="10" xfId="1" applyNumberFormat="1" applyFont="1" applyBorder="1" applyAlignment="1">
      <alignment vertical="top"/>
    </xf>
    <xf numFmtId="0" fontId="2" fillId="2" borderId="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10" fontId="2" fillId="2" borderId="20" xfId="0" applyNumberFormat="1" applyFont="1" applyFill="1" applyBorder="1" applyAlignment="1">
      <alignment horizontal="center" vertical="center"/>
    </xf>
    <xf numFmtId="9" fontId="2" fillId="2" borderId="20" xfId="0" applyNumberFormat="1" applyFont="1" applyFill="1" applyBorder="1" applyAlignment="1">
      <alignment horizontal="center" vertical="center"/>
    </xf>
    <xf numFmtId="14" fontId="0" fillId="0" borderId="10" xfId="0" applyNumberForma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0" fillId="0" borderId="10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14" fillId="0" borderId="16" xfId="0" applyFont="1" applyBorder="1"/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097AE"/>
      <color rgb="FF9D2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Gender Balance</a:t>
            </a:r>
            <a:r>
              <a:rPr lang="en-US" sz="1800" baseline="0"/>
              <a:t> Chart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'Personal Information'!$L$4</c:f>
              <c:strCache>
                <c:ptCount val="1"/>
                <c:pt idx="0">
                  <c:v>Count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7D-4A0D-8E0F-EF2FD28043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7D-4A0D-8E0F-EF2FD28043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'Personal Information'!$K$5:$K$6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'Personal Information'!$L$5:$L$6</c:f>
              <c:numCache>
                <c:formatCode>General</c:formatCode>
                <c:ptCount val="2"/>
                <c:pt idx="0">
                  <c:v>11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7D-4A0D-8E0F-EF2FD28043A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760901875217418"/>
          <c:y val="0.40579504900016999"/>
          <c:w val="0.41213958194984662"/>
          <c:h val="0.122795894327686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'Pay Period'!$F$2</c:f>
              <c:strCache>
                <c:ptCount val="1"/>
                <c:pt idx="0">
                  <c:v>Net Income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'Pay Period'!$F$3:$F$26</c:f>
              <c:numCache>
                <c:formatCode>[$JOD]\ #,##0</c:formatCode>
                <c:ptCount val="24"/>
                <c:pt idx="0">
                  <c:v>3848.4924999999998</c:v>
                </c:pt>
                <c:pt idx="1">
                  <c:v>6579.1774999999998</c:v>
                </c:pt>
                <c:pt idx="2">
                  <c:v>6195.3775000000005</c:v>
                </c:pt>
                <c:pt idx="3">
                  <c:v>5619.68</c:v>
                </c:pt>
                <c:pt idx="4">
                  <c:v>5738.1125000000002</c:v>
                </c:pt>
                <c:pt idx="5">
                  <c:v>5432.2999999999993</c:v>
                </c:pt>
                <c:pt idx="6">
                  <c:v>5230.4549999999999</c:v>
                </c:pt>
                <c:pt idx="7">
                  <c:v>6764.5149999999994</c:v>
                </c:pt>
                <c:pt idx="8">
                  <c:v>6597.4549999999999</c:v>
                </c:pt>
                <c:pt idx="9">
                  <c:v>4505.9799999999996</c:v>
                </c:pt>
                <c:pt idx="10">
                  <c:v>6566.875</c:v>
                </c:pt>
                <c:pt idx="11">
                  <c:v>6638.5324999999993</c:v>
                </c:pt>
                <c:pt idx="12">
                  <c:v>5127.6450000000004</c:v>
                </c:pt>
                <c:pt idx="13">
                  <c:v>6752.5524999999998</c:v>
                </c:pt>
                <c:pt idx="14">
                  <c:v>5501.3600000000006</c:v>
                </c:pt>
                <c:pt idx="15">
                  <c:v>4838.0375000000004</c:v>
                </c:pt>
                <c:pt idx="16">
                  <c:v>5228.5675000000001</c:v>
                </c:pt>
                <c:pt idx="17">
                  <c:v>6150.65</c:v>
                </c:pt>
                <c:pt idx="18">
                  <c:v>4463.17</c:v>
                </c:pt>
                <c:pt idx="19">
                  <c:v>6882.9250000000002</c:v>
                </c:pt>
                <c:pt idx="20">
                  <c:v>5339.0324999999993</c:v>
                </c:pt>
                <c:pt idx="21">
                  <c:v>5175.2700000000004</c:v>
                </c:pt>
                <c:pt idx="22">
                  <c:v>5272.0324999999993</c:v>
                </c:pt>
                <c:pt idx="23">
                  <c:v>7032.71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5F-48D7-904C-64A38AA0D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1503904"/>
        <c:axId val="1231505344"/>
      </c:scatterChart>
      <c:valAx>
        <c:axId val="123150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505344"/>
        <c:crosses val="autoZero"/>
        <c:crossBetween val="midCat"/>
      </c:valAx>
      <c:valAx>
        <c:axId val="123150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JOD]\ 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503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Max/Min/AVG</a:t>
            </a:r>
            <a:r>
              <a:rPr lang="en-US" baseline="0"/>
              <a:t> Net Income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'Pay Period'!$H$4</c:f>
              <c:strCache>
                <c:ptCount val="1"/>
                <c:pt idx="0">
                  <c:v>Maximum Net 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'Pay Period'!$I$4</c:f>
              <c:numCache>
                <c:formatCode>[$JOD]\ #,##0</c:formatCode>
                <c:ptCount val="1"/>
                <c:pt idx="0">
                  <c:v>7032.71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8-4775-865E-1CDCEFBA98B1}"/>
            </c:ext>
          </c:extLst>
        </c:ser>
        <c:ser>
          <c:idx val="1"/>
          <c:order val="1"/>
          <c:tx>
            <c:strRef>
              <c:f>'Pay Period'!$H$5</c:f>
              <c:strCache>
                <c:ptCount val="1"/>
                <c:pt idx="0">
                  <c:v>Minimum Net Income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'Pay Period'!$I$5</c:f>
              <c:numCache>
                <c:formatCode>[$JOD]\ #,##0</c:formatCode>
                <c:ptCount val="1"/>
                <c:pt idx="0">
                  <c:v>3848.4924999999998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8-4775-865E-1CDCEFBA98B1}"/>
            </c:ext>
          </c:extLst>
        </c:ser>
        <c:ser>
          <c:idx val="2"/>
          <c:order val="2"/>
          <c:tx>
            <c:strRef>
              <c:f>'Pay Period'!$H$6</c:f>
              <c:strCache>
                <c:ptCount val="1"/>
                <c:pt idx="0">
                  <c:v>Average Net Income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'Pay Period'!$I$6</c:f>
              <c:numCache>
                <c:formatCode>[$JOD]\ #,##0</c:formatCode>
                <c:ptCount val="1"/>
                <c:pt idx="0">
                  <c:v>5728.3710416666681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18-4775-865E-1CDCEFBA9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6038128"/>
        <c:axId val="1276040528"/>
      </c:barChart>
      <c:catAx>
        <c:axId val="127603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040528"/>
        <c:crosses val="autoZero"/>
        <c:auto val="1"/>
        <c:lblAlgn val="ctr"/>
        <c:lblOffset val="100"/>
        <c:noMultiLvlLbl val="0"/>
      </c:catAx>
      <c:valAx>
        <c:axId val="127604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JOD]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03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[Employee Salary Project-AbdelRahman Samara-7E.xlsx]EMP-Dep!PivotTable5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Number of Employees Per Department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'EMP-Dep'!$B$3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'EMP-Dep'!$A$4:$A$9</c:f>
              <c:strCache>
                <c:ptCount val="6"/>
                <c:pt idx="0">
                  <c:v>Finance</c:v>
                </c:pt>
                <c:pt idx="1">
                  <c:v>HR</c:v>
                </c:pt>
                <c:pt idx="2">
                  <c:v>IT</c:v>
                </c:pt>
                <c:pt idx="3">
                  <c:v>Marketing</c:v>
                </c:pt>
                <c:pt idx="4">
                  <c:v>Operations</c:v>
                </c:pt>
                <c:pt idx="5">
                  <c:v>Procurement</c:v>
                </c:pt>
              </c:strCache>
            </c:strRef>
          </c:cat>
          <c:val>
            <c:numRef>
              <c:f>'EMP-Dep'!$B$4:$B$9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0-43E7-A8C4-49FA0A6C5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90454655"/>
        <c:axId val="1190453215"/>
      </c:barChart>
      <c:catAx>
        <c:axId val="119045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453215"/>
        <c:crosses val="autoZero"/>
        <c:auto val="1"/>
        <c:lblAlgn val="ctr"/>
        <c:lblOffset val="100"/>
        <c:noMultiLvlLbl val="0"/>
      </c:catAx>
      <c:valAx>
        <c:axId val="119045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45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[Employee Salary Project-AbdelRahman Samara-7E.xlsx]Banks!PivotTable12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 of  Banks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1097AE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Banks!$B$3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1097AE"/>
            </a:solidFill>
            <a:ln>
              <a:noFill/>
            </a:ln>
            <a:effectLst/>
            <a:sp3d/>
          </c:spPr>
          <c:invertIfNegative val="0"/>
          <c:cat>
            <c:strRef>
              <c:f>Banks!$A$4:$A$14</c:f>
              <c:strCache>
                <c:ptCount val="11"/>
                <c:pt idx="0">
                  <c:v>Arab Bank</c:v>
                </c:pt>
                <c:pt idx="1">
                  <c:v>Arab Jordan Investment Bank</c:v>
                </c:pt>
                <c:pt idx="2">
                  <c:v>Bank al Etihad</c:v>
                </c:pt>
                <c:pt idx="3">
                  <c:v>Bank of Jordan</c:v>
                </c:pt>
                <c:pt idx="4">
                  <c:v>Cairo Amman Bank</c:v>
                </c:pt>
                <c:pt idx="5">
                  <c:v>Capital Bank of Jordan</c:v>
                </c:pt>
                <c:pt idx="6">
                  <c:v>Housing Bank for Trade &amp; Finance</c:v>
                </c:pt>
                <c:pt idx="7">
                  <c:v>INVESTBANK</c:v>
                </c:pt>
                <c:pt idx="8">
                  <c:v>Jordan Ahli Bank</c:v>
                </c:pt>
                <c:pt idx="9">
                  <c:v>Jordan Commercial Bank</c:v>
                </c:pt>
                <c:pt idx="10">
                  <c:v>Jordan Kuwait Bank</c:v>
                </c:pt>
              </c:strCache>
            </c:strRef>
          </c:cat>
          <c:val>
            <c:numRef>
              <c:f>Banks!$B$4:$B$14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274-A6EB-620E845D5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1773235343"/>
        <c:axId val="1773219023"/>
        <c:axId val="0"/>
      </c:bar3DChart>
      <c:catAx>
        <c:axId val="1773235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097AE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219023"/>
        <c:crosses val="autoZero"/>
        <c:auto val="1"/>
        <c:lblAlgn val="ctr"/>
        <c:lblOffset val="100"/>
        <c:noMultiLvlLbl val="0"/>
      </c:catAx>
      <c:valAx>
        <c:axId val="1773219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235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6</xdr:row>
      <xdr:rowOff>20955</xdr:rowOff>
    </xdr:from>
    <xdr:to>
      <xdr:col>15</xdr:col>
      <xdr:colOff>118110</xdr:colOff>
      <xdr:row>19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F6FD3C-C3B1-5E63-ED96-6DE344A7A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19</xdr:row>
      <xdr:rowOff>179070</xdr:rowOff>
    </xdr:from>
    <xdr:to>
      <xdr:col>10</xdr:col>
      <xdr:colOff>0</xdr:colOff>
      <xdr:row>32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835418-53F3-0AFD-AA22-1D1D36A2A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205740</xdr:colOff>
      <xdr:row>7</xdr:row>
      <xdr:rowOff>3810</xdr:rowOff>
    </xdr:from>
    <xdr:to>
      <xdr:col>10</xdr:col>
      <xdr:colOff>0</xdr:colOff>
      <xdr:row>19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5010EFE-A438-61DE-43DD-D50A0D75B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</xdr:colOff>
      <xdr:row>1</xdr:row>
      <xdr:rowOff>171450</xdr:rowOff>
    </xdr:from>
    <xdr:to>
      <xdr:col>10</xdr:col>
      <xdr:colOff>320040</xdr:colOff>
      <xdr:row>16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43C2E3-5DBB-B249-6452-F8F7300A7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2</xdr:row>
      <xdr:rowOff>3810</xdr:rowOff>
    </xdr:from>
    <xdr:to>
      <xdr:col>13</xdr:col>
      <xdr:colOff>30480</xdr:colOff>
      <xdr:row>24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7E3179-202E-4CBE-7062-DAA698478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YYARI, Wafa" refreshedDate="45990.896389236113" createdVersion="8" refreshedVersion="8" minRefreshableVersion="3" recordCount="23" xr:uid="{C4F9E11A-9FEA-42BB-BF5E-745B13A08291}">
  <cacheSource type="worksheet">
    <worksheetSource ref="A4:L27" sheet="Personal Information"/>
  </cacheSource>
  <cacheFields count="12">
    <cacheField name="1" numFmtId="0">
      <sharedItems containsSemiMixedTypes="0" containsString="0" containsNumber="1" containsInteger="1" minValue="2" maxValue="24"/>
    </cacheField>
    <cacheField name="EMP001" numFmtId="0">
      <sharedItems/>
    </cacheField>
    <cacheField name="Lana Khaled Al-Farouq" numFmtId="0">
      <sharedItems/>
    </cacheField>
    <cacheField name="IT" numFmtId="0">
      <sharedItems count="6">
        <s v="HR"/>
        <s v="Finance"/>
        <s v="Marketing"/>
        <s v="Operations"/>
        <s v="Procurement"/>
        <s v="IT"/>
      </sharedItems>
    </cacheField>
    <cacheField name="System Administrator" numFmtId="0">
      <sharedItems/>
    </cacheField>
    <cacheField name="15-Mar-18" numFmtId="166">
      <sharedItems containsSemiMixedTypes="0" containsNonDate="0" containsDate="1" containsString="0" minDate="2016-04-19T00:00:00" maxDate="2022-11-08T00:00:00"/>
    </cacheField>
    <cacheField name="Female" numFmtId="0">
      <sharedItems/>
    </cacheField>
    <cacheField name="Arab Bank" numFmtId="0">
      <sharedItems/>
    </cacheField>
    <cacheField name="8288442626" numFmtId="0">
      <sharedItems/>
    </cacheField>
    <cacheField name="12" numFmtId="0">
      <sharedItems containsSemiMixedTypes="0" containsString="0" containsNumber="1" containsInteger="1" minValue="1" maxValue="1"/>
    </cacheField>
    <cacheField name="Gender" numFmtId="0">
      <sharedItems containsBlank="1"/>
    </cacheField>
    <cacheField name="Count" numFmtId="0">
      <sharedItems containsString="0" containsBlank="1" containsNumber="1" containsInteger="1" minValue="11" maxValue="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YYARI, Wafa" refreshedDate="45990.899773495374" createdVersion="8" refreshedVersion="8" minRefreshableVersion="3" recordCount="23" xr:uid="{7706294A-FEDD-4D35-B40B-D42267892B67}">
  <cacheSource type="worksheet">
    <worksheetSource ref="A4:L27" sheet="Personal Information"/>
  </cacheSource>
  <cacheFields count="12">
    <cacheField name="1" numFmtId="0">
      <sharedItems containsSemiMixedTypes="0" containsString="0" containsNumber="1" containsInteger="1" minValue="2" maxValue="24"/>
    </cacheField>
    <cacheField name="EMP001" numFmtId="0">
      <sharedItems/>
    </cacheField>
    <cacheField name="Lana Khaled Al-Farouq" numFmtId="0">
      <sharedItems/>
    </cacheField>
    <cacheField name="IT" numFmtId="0">
      <sharedItems/>
    </cacheField>
    <cacheField name="System Administrator" numFmtId="0">
      <sharedItems/>
    </cacheField>
    <cacheField name="15-Mar-18" numFmtId="166">
      <sharedItems containsSemiMixedTypes="0" containsNonDate="0" containsDate="1" containsString="0" minDate="2016-04-19T00:00:00" maxDate="2022-11-08T00:00:00"/>
    </cacheField>
    <cacheField name="Female" numFmtId="0">
      <sharedItems/>
    </cacheField>
    <cacheField name="Arab Bank" numFmtId="0">
      <sharedItems count="11">
        <s v="Bank of Jordan"/>
        <s v="Cairo Amman Bank"/>
        <s v="Capital Bank of Jordan"/>
        <s v="Jordan Commercial Bank"/>
        <s v="Jordan Kuwait Bank"/>
        <s v="Jordan Ahli Bank"/>
        <s v="Housing Bank for Trade &amp; Finance"/>
        <s v="Arab Jordan Investment Bank"/>
        <s v="INVESTBANK"/>
        <s v="Bank al Etihad"/>
        <s v="Arab Bank"/>
      </sharedItems>
    </cacheField>
    <cacheField name="8288442626" numFmtId="0">
      <sharedItems/>
    </cacheField>
    <cacheField name="12" numFmtId="0">
      <sharedItems containsSemiMixedTypes="0" containsString="0" containsNumber="1" containsInteger="1" minValue="1" maxValue="1"/>
    </cacheField>
    <cacheField name="Gender" numFmtId="0">
      <sharedItems containsBlank="1"/>
    </cacheField>
    <cacheField name="Count" numFmtId="0">
      <sharedItems containsString="0" containsBlank="1" containsNumber="1" containsInteger="1" minValue="11" maxValue="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n v="2"/>
    <s v="EMP002"/>
    <s v="Sara Mahmoud Al-Hassan"/>
    <x v="0"/>
    <s v="HR Specialist"/>
    <d v="2019-07-22T00:00:00"/>
    <s v="Female"/>
    <s v="Bank of Jordan"/>
    <s v="8322433134"/>
    <n v="1"/>
    <s v="Male"/>
    <n v="11"/>
  </r>
  <r>
    <n v="3"/>
    <s v="EMP003"/>
    <s v="Omar Youssef Al-Najjar"/>
    <x v="1"/>
    <s v="Accountant"/>
    <d v="2020-01-10T00:00:00"/>
    <s v="Male"/>
    <s v="Cairo Amman Bank"/>
    <s v="7604056848"/>
    <n v="1"/>
    <s v="Female"/>
    <n v="13"/>
  </r>
  <r>
    <n v="4"/>
    <s v="EMP004"/>
    <s v="Lina Fadi Al-Tamimi"/>
    <x v="2"/>
    <s v="Marketing Officer"/>
    <d v="2021-05-18T00:00:00"/>
    <s v="Female"/>
    <s v="Capital Bank of Jordan"/>
    <s v="6860397910"/>
    <n v="1"/>
    <m/>
    <m/>
  </r>
  <r>
    <n v="5"/>
    <s v="EMP005"/>
    <s v="Hani Samer Al-Khatib"/>
    <x v="3"/>
    <s v="Operations Manager"/>
    <d v="2017-11-02T00:00:00"/>
    <s v="Male"/>
    <s v="Jordan Commercial Bank"/>
    <s v="5040892010"/>
    <n v="1"/>
    <m/>
    <m/>
  </r>
  <r>
    <n v="6"/>
    <s v="EMP006"/>
    <s v="Rania Adel Al-Mansour"/>
    <x v="4"/>
    <s v="Procurement Officer"/>
    <d v="2022-02-14T00:00:00"/>
    <s v="Female"/>
    <s v="Jordan Kuwait Bank"/>
    <s v="9576203398"/>
    <n v="1"/>
    <m/>
    <m/>
  </r>
  <r>
    <n v="7"/>
    <s v="EMP007"/>
    <s v="Tareq Nabil Al-Saleh"/>
    <x v="5"/>
    <s v="Helpdesk Technician"/>
    <d v="2020-09-30T00:00:00"/>
    <s v="Male"/>
    <s v="Jordan Ahli Bank"/>
    <s v="1496010174"/>
    <n v="1"/>
    <m/>
    <m/>
  </r>
  <r>
    <n v="8"/>
    <s v="EMP008"/>
    <s v="Dalia Omar Al-Rashid"/>
    <x v="0"/>
    <s v="Recruiter"/>
    <d v="2018-06-25T00:00:00"/>
    <s v="Female"/>
    <s v="Housing Bank for Trade &amp; Finance"/>
    <s v="4087577636"/>
    <n v="1"/>
    <m/>
    <m/>
  </r>
  <r>
    <n v="9"/>
    <s v="EMP009"/>
    <s v="Firas Jamal Al-Hamdan"/>
    <x v="1"/>
    <s v="Financial Analyst"/>
    <d v="2019-12-12T00:00:00"/>
    <s v="Male"/>
    <s v="Arab Jordan Investment Bank"/>
    <s v="4683989792"/>
    <n v="1"/>
    <m/>
    <m/>
  </r>
  <r>
    <n v="10"/>
    <s v="EMP010"/>
    <s v="Noor Sami Al-Zein"/>
    <x v="2"/>
    <s v="Social Media Manager"/>
    <d v="2021-08-03T00:00:00"/>
    <s v="Female"/>
    <s v="INVESTBANK"/>
    <s v="4721532074"/>
    <n v="1"/>
    <m/>
    <m/>
  </r>
  <r>
    <n v="11"/>
    <s v="EMP011"/>
    <s v="Khaled Issam Al-Amin"/>
    <x v="3"/>
    <s v="Logistics Coordinator"/>
    <d v="2016-04-19T00:00:00"/>
    <s v="Male"/>
    <s v="Bank al Etihad"/>
    <s v="2095238270"/>
    <n v="1"/>
    <m/>
    <m/>
  </r>
  <r>
    <n v="12"/>
    <s v="EMP012"/>
    <s v="Yasmin Rami Al-Daher"/>
    <x v="4"/>
    <s v="Buyer"/>
    <d v="2022-11-07T00:00:00"/>
    <s v="Female"/>
    <s v="Cairo Amman Bank"/>
    <s v="1651617804"/>
    <n v="1"/>
    <m/>
    <m/>
  </r>
  <r>
    <n v="13"/>
    <s v="EMP013"/>
    <s v="Bilal Fadi Al-Hussein"/>
    <x v="5"/>
    <s v="Network Engineer"/>
    <d v="2018-10-29T00:00:00"/>
    <s v="Male"/>
    <s v="Capital Bank of Jordan"/>
    <s v="8470042741"/>
    <n v="1"/>
    <m/>
    <m/>
  </r>
  <r>
    <n v="14"/>
    <s v="EMP014"/>
    <s v="Huda Nasser Al-Sabbah"/>
    <x v="0"/>
    <s v="Training Specialist"/>
    <d v="2020-03-11T00:00:00"/>
    <s v="Female"/>
    <s v="Jordan Commercial Bank"/>
    <s v="4917909439"/>
    <n v="1"/>
    <m/>
    <m/>
  </r>
  <r>
    <n v="15"/>
    <s v="EMP015"/>
    <s v="Ziad Omar Al-Mutairi"/>
    <x v="1"/>
    <s v="Auditor"/>
    <d v="2017-08-21T00:00:00"/>
    <s v="Male"/>
    <s v="Jordan Kuwait Bank"/>
    <s v="1764800402"/>
    <n v="1"/>
    <m/>
    <m/>
  </r>
  <r>
    <n v="16"/>
    <s v="EMP016"/>
    <s v="Mariam Adel Al-Karim"/>
    <x v="2"/>
    <s v="Brand Manager"/>
    <d v="2021-12-15T00:00:00"/>
    <s v="Female"/>
    <s v="Bank of Jordan"/>
    <s v="2671648346"/>
    <n v="1"/>
    <m/>
    <m/>
  </r>
  <r>
    <n v="17"/>
    <s v="EMP017"/>
    <s v="Samer Khalil Al-Jabari"/>
    <x v="3"/>
    <s v="Warehouse Supervisor"/>
    <d v="2019-05-09T00:00:00"/>
    <s v="Male"/>
    <s v="INVESTBANK"/>
    <s v="9810249167"/>
    <n v="1"/>
    <m/>
    <m/>
  </r>
  <r>
    <n v="18"/>
    <s v="EMP018"/>
    <s v="Layla Firas Al-Hadi"/>
    <x v="4"/>
    <s v="Supply Chain Analyst"/>
    <d v="2022-04-28T00:00:00"/>
    <s v="Female"/>
    <s v="Jordan Ahli Bank"/>
    <s v="7468121807"/>
    <n v="1"/>
    <m/>
    <m/>
  </r>
  <r>
    <n v="19"/>
    <s v="EMP019"/>
    <s v="Nader Tareq Al-Majali"/>
    <x v="5"/>
    <s v="Security Specialist"/>
    <d v="2020-07-17T00:00:00"/>
    <s v="Male"/>
    <s v="Housing Bank for Trade &amp; Finance"/>
    <s v="6833372102"/>
    <n v="1"/>
    <m/>
    <m/>
  </r>
  <r>
    <n v="20"/>
    <s v="EMP020"/>
    <s v="Reem Jamal Al-Saadi"/>
    <x v="0"/>
    <s v="Compensation Analyst"/>
    <d v="2018-09-13T00:00:00"/>
    <s v="Female"/>
    <s v="Arab Jordan Investment Bank"/>
    <s v="6148776447"/>
    <n v="1"/>
    <m/>
    <m/>
  </r>
  <r>
    <n v="21"/>
    <s v="EMP021"/>
    <s v="Youssef Sami Al-Bitar"/>
    <x v="1"/>
    <s v="Payroll Officer"/>
    <d v="2019-02-26T00:00:00"/>
    <s v="Male"/>
    <s v="Arab Bank"/>
    <s v="4882777424"/>
    <n v="1"/>
    <m/>
    <m/>
  </r>
  <r>
    <n v="22"/>
    <s v="EMP022"/>
    <s v="Hana Omar Al-Qadi"/>
    <x v="2"/>
    <s v="Content Creator"/>
    <d v="2021-06-20T00:00:00"/>
    <s v="Female"/>
    <s v="Bank of Jordan"/>
    <s v="2708706466"/>
    <n v="1"/>
    <m/>
    <m/>
  </r>
  <r>
    <n v="23"/>
    <s v="EMP023"/>
    <s v="Majed Fadi Al-Rami"/>
    <x v="3"/>
    <s v="Fleet Manager"/>
    <d v="2017-03-08T00:00:00"/>
    <s v="Male"/>
    <s v="Arab Bank"/>
    <s v="0059582530"/>
    <n v="1"/>
    <m/>
    <m/>
  </r>
  <r>
    <n v="24"/>
    <s v="EMP024"/>
    <s v="Salma Nabil Al-Hariri"/>
    <x v="4"/>
    <s v="Vendor Relations"/>
    <d v="2022-08-11T00:00:00"/>
    <s v="Female"/>
    <s v="Capital Bank of Jordan"/>
    <s v="8799001505"/>
    <n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n v="2"/>
    <s v="EMP002"/>
    <s v="Sara Mahmoud Al-Hassan"/>
    <s v="HR"/>
    <s v="HR Specialist"/>
    <d v="2019-07-22T00:00:00"/>
    <s v="Female"/>
    <x v="0"/>
    <s v="8322433134"/>
    <n v="1"/>
    <s v="Male"/>
    <n v="11"/>
  </r>
  <r>
    <n v="3"/>
    <s v="EMP003"/>
    <s v="Omar Youssef Al-Najjar"/>
    <s v="Finance"/>
    <s v="Accountant"/>
    <d v="2020-01-10T00:00:00"/>
    <s v="Male"/>
    <x v="1"/>
    <s v="7604056848"/>
    <n v="1"/>
    <s v="Female"/>
    <n v="13"/>
  </r>
  <r>
    <n v="4"/>
    <s v="EMP004"/>
    <s v="Lina Fadi Al-Tamimi"/>
    <s v="Marketing"/>
    <s v="Marketing Officer"/>
    <d v="2021-05-18T00:00:00"/>
    <s v="Female"/>
    <x v="2"/>
    <s v="6860397910"/>
    <n v="1"/>
    <m/>
    <m/>
  </r>
  <r>
    <n v="5"/>
    <s v="EMP005"/>
    <s v="Hani Samer Al-Khatib"/>
    <s v="Operations"/>
    <s v="Operations Manager"/>
    <d v="2017-11-02T00:00:00"/>
    <s v="Male"/>
    <x v="3"/>
    <s v="5040892010"/>
    <n v="1"/>
    <m/>
    <m/>
  </r>
  <r>
    <n v="6"/>
    <s v="EMP006"/>
    <s v="Rania Adel Al-Mansour"/>
    <s v="Procurement"/>
    <s v="Procurement Officer"/>
    <d v="2022-02-14T00:00:00"/>
    <s v="Female"/>
    <x v="4"/>
    <s v="9576203398"/>
    <n v="1"/>
    <m/>
    <m/>
  </r>
  <r>
    <n v="7"/>
    <s v="EMP007"/>
    <s v="Tareq Nabil Al-Saleh"/>
    <s v="IT"/>
    <s v="Helpdesk Technician"/>
    <d v="2020-09-30T00:00:00"/>
    <s v="Male"/>
    <x v="5"/>
    <s v="1496010174"/>
    <n v="1"/>
    <m/>
    <m/>
  </r>
  <r>
    <n v="8"/>
    <s v="EMP008"/>
    <s v="Dalia Omar Al-Rashid"/>
    <s v="HR"/>
    <s v="Recruiter"/>
    <d v="2018-06-25T00:00:00"/>
    <s v="Female"/>
    <x v="6"/>
    <s v="4087577636"/>
    <n v="1"/>
    <m/>
    <m/>
  </r>
  <r>
    <n v="9"/>
    <s v="EMP009"/>
    <s v="Firas Jamal Al-Hamdan"/>
    <s v="Finance"/>
    <s v="Financial Analyst"/>
    <d v="2019-12-12T00:00:00"/>
    <s v="Male"/>
    <x v="7"/>
    <s v="4683989792"/>
    <n v="1"/>
    <m/>
    <m/>
  </r>
  <r>
    <n v="10"/>
    <s v="EMP010"/>
    <s v="Noor Sami Al-Zein"/>
    <s v="Marketing"/>
    <s v="Social Media Manager"/>
    <d v="2021-08-03T00:00:00"/>
    <s v="Female"/>
    <x v="8"/>
    <s v="4721532074"/>
    <n v="1"/>
    <m/>
    <m/>
  </r>
  <r>
    <n v="11"/>
    <s v="EMP011"/>
    <s v="Khaled Issam Al-Amin"/>
    <s v="Operations"/>
    <s v="Logistics Coordinator"/>
    <d v="2016-04-19T00:00:00"/>
    <s v="Male"/>
    <x v="9"/>
    <s v="2095238270"/>
    <n v="1"/>
    <m/>
    <m/>
  </r>
  <r>
    <n v="12"/>
    <s v="EMP012"/>
    <s v="Yasmin Rami Al-Daher"/>
    <s v="Procurement"/>
    <s v="Buyer"/>
    <d v="2022-11-07T00:00:00"/>
    <s v="Female"/>
    <x v="1"/>
    <s v="1651617804"/>
    <n v="1"/>
    <m/>
    <m/>
  </r>
  <r>
    <n v="13"/>
    <s v="EMP013"/>
    <s v="Bilal Fadi Al-Hussein"/>
    <s v="IT"/>
    <s v="Network Engineer"/>
    <d v="2018-10-29T00:00:00"/>
    <s v="Male"/>
    <x v="2"/>
    <s v="8470042741"/>
    <n v="1"/>
    <m/>
    <m/>
  </r>
  <r>
    <n v="14"/>
    <s v="EMP014"/>
    <s v="Huda Nasser Al-Sabbah"/>
    <s v="HR"/>
    <s v="Training Specialist"/>
    <d v="2020-03-11T00:00:00"/>
    <s v="Female"/>
    <x v="3"/>
    <s v="4917909439"/>
    <n v="1"/>
    <m/>
    <m/>
  </r>
  <r>
    <n v="15"/>
    <s v="EMP015"/>
    <s v="Ziad Omar Al-Mutairi"/>
    <s v="Finance"/>
    <s v="Auditor"/>
    <d v="2017-08-21T00:00:00"/>
    <s v="Male"/>
    <x v="4"/>
    <s v="1764800402"/>
    <n v="1"/>
    <m/>
    <m/>
  </r>
  <r>
    <n v="16"/>
    <s v="EMP016"/>
    <s v="Mariam Adel Al-Karim"/>
    <s v="Marketing"/>
    <s v="Brand Manager"/>
    <d v="2021-12-15T00:00:00"/>
    <s v="Female"/>
    <x v="0"/>
    <s v="2671648346"/>
    <n v="1"/>
    <m/>
    <m/>
  </r>
  <r>
    <n v="17"/>
    <s v="EMP017"/>
    <s v="Samer Khalil Al-Jabari"/>
    <s v="Operations"/>
    <s v="Warehouse Supervisor"/>
    <d v="2019-05-09T00:00:00"/>
    <s v="Male"/>
    <x v="8"/>
    <s v="9810249167"/>
    <n v="1"/>
    <m/>
    <m/>
  </r>
  <r>
    <n v="18"/>
    <s v="EMP018"/>
    <s v="Layla Firas Al-Hadi"/>
    <s v="Procurement"/>
    <s v="Supply Chain Analyst"/>
    <d v="2022-04-28T00:00:00"/>
    <s v="Female"/>
    <x v="5"/>
    <s v="7468121807"/>
    <n v="1"/>
    <m/>
    <m/>
  </r>
  <r>
    <n v="19"/>
    <s v="EMP019"/>
    <s v="Nader Tareq Al-Majali"/>
    <s v="IT"/>
    <s v="Security Specialist"/>
    <d v="2020-07-17T00:00:00"/>
    <s v="Male"/>
    <x v="6"/>
    <s v="6833372102"/>
    <n v="1"/>
    <m/>
    <m/>
  </r>
  <r>
    <n v="20"/>
    <s v="EMP020"/>
    <s v="Reem Jamal Al-Saadi"/>
    <s v="HR"/>
    <s v="Compensation Analyst"/>
    <d v="2018-09-13T00:00:00"/>
    <s v="Female"/>
    <x v="7"/>
    <s v="6148776447"/>
    <n v="1"/>
    <m/>
    <m/>
  </r>
  <r>
    <n v="21"/>
    <s v="EMP021"/>
    <s v="Youssef Sami Al-Bitar"/>
    <s v="Finance"/>
    <s v="Payroll Officer"/>
    <d v="2019-02-26T00:00:00"/>
    <s v="Male"/>
    <x v="10"/>
    <s v="4882777424"/>
    <n v="1"/>
    <m/>
    <m/>
  </r>
  <r>
    <n v="22"/>
    <s v="EMP022"/>
    <s v="Hana Omar Al-Qadi"/>
    <s v="Marketing"/>
    <s v="Content Creator"/>
    <d v="2021-06-20T00:00:00"/>
    <s v="Female"/>
    <x v="0"/>
    <s v="2708706466"/>
    <n v="1"/>
    <m/>
    <m/>
  </r>
  <r>
    <n v="23"/>
    <s v="EMP023"/>
    <s v="Majed Fadi Al-Rami"/>
    <s v="Operations"/>
    <s v="Fleet Manager"/>
    <d v="2017-03-08T00:00:00"/>
    <s v="Male"/>
    <x v="10"/>
    <s v="0059582530"/>
    <n v="1"/>
    <m/>
    <m/>
  </r>
  <r>
    <n v="24"/>
    <s v="EMP024"/>
    <s v="Salma Nabil Al-Hariri"/>
    <s v="Procurement"/>
    <s v="Vendor Relations"/>
    <d v="2022-08-11T00:00:00"/>
    <s v="Female"/>
    <x v="2"/>
    <s v="8799001505"/>
    <n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285D57-9140-480B-B047-EFFB1D4E3CC1}" name="PivotTable5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 chartFormat="11">
  <location ref="A3:B9" firstHeaderRow="1" firstDataRow="1" firstDataCol="1"/>
  <pivotFields count="12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6">
        <item x="1"/>
        <item x="0"/>
        <item x="5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6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dataFields count="1">
    <dataField name="Count of IT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C65B18-8D1B-475E-80DE-7D487C55C713}" name="PivotTable12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 chartFormat="1">
  <location ref="A3:B14" firstHeaderRow="1" firstDataRow="1" firstDataCol="1"/>
  <pivotFields count="12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6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11">
        <item x="10"/>
        <item x="7"/>
        <item x="9"/>
        <item x="0"/>
        <item x="1"/>
        <item x="2"/>
        <item x="6"/>
        <item x="8"/>
        <item x="5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7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Items count="1">
    <i/>
  </colItems>
  <dataFields count="1">
    <dataField name="Count of Arab Bank" fld="7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77646-B795-4748-BAD7-8E2B66269028}">
  <dimension ref="A1:L27"/>
  <sheetViews>
    <sheetView tabSelected="1" workbookViewId="0">
      <selection activeCell="A4" sqref="A4"/>
    </sheetView>
  </sheetViews>
  <sheetFormatPr defaultRowHeight="14.4" x14ac:dyDescent="0.3"/>
  <cols>
    <col min="1" max="1" width="7.6640625" style="3" customWidth="1"/>
    <col min="2" max="2" width="12.6640625" style="3" customWidth="1"/>
    <col min="3" max="3" width="23.109375" style="3" customWidth="1"/>
    <col min="4" max="4" width="15.6640625" style="5" customWidth="1"/>
    <col min="5" max="5" width="21.44140625" style="3" customWidth="1"/>
    <col min="6" max="6" width="14.109375" style="3" customWidth="1"/>
    <col min="7" max="7" width="9.6640625" style="3" customWidth="1"/>
    <col min="8" max="8" width="29.5546875" customWidth="1"/>
    <col min="9" max="9" width="16.5546875" customWidth="1"/>
    <col min="10" max="10" width="8.88671875" style="3"/>
  </cols>
  <sheetData>
    <row r="1" spans="1:12" ht="19.5" customHeight="1" x14ac:dyDescent="0.3">
      <c r="A1" s="74" t="s">
        <v>119</v>
      </c>
      <c r="B1" s="45"/>
      <c r="C1" s="45"/>
      <c r="D1" s="45"/>
      <c r="E1" s="45"/>
      <c r="F1" s="45"/>
      <c r="G1" s="45"/>
      <c r="H1" s="45"/>
      <c r="I1" s="45"/>
      <c r="J1" s="46"/>
    </row>
    <row r="2" spans="1:12" ht="15" thickBot="1" x14ac:dyDescent="0.35">
      <c r="A2" s="47"/>
      <c r="B2" s="48"/>
      <c r="C2" s="48"/>
      <c r="D2" s="48"/>
      <c r="E2" s="48"/>
      <c r="F2" s="48"/>
      <c r="G2" s="48"/>
      <c r="H2" s="48"/>
      <c r="I2" s="48"/>
      <c r="J2" s="49"/>
    </row>
    <row r="3" spans="1:12" s="36" customFormat="1" ht="24" customHeight="1" thickBot="1" x14ac:dyDescent="0.35">
      <c r="A3" s="35" t="s">
        <v>0</v>
      </c>
      <c r="B3" s="32" t="s">
        <v>1</v>
      </c>
      <c r="C3" s="31" t="s">
        <v>2</v>
      </c>
      <c r="D3" s="31" t="s">
        <v>4</v>
      </c>
      <c r="E3" s="31" t="s">
        <v>3</v>
      </c>
      <c r="F3" s="32" t="s">
        <v>6</v>
      </c>
      <c r="G3" s="31" t="s">
        <v>5</v>
      </c>
      <c r="H3" s="33" t="s">
        <v>98</v>
      </c>
      <c r="I3" s="33" t="s">
        <v>99</v>
      </c>
      <c r="J3" s="34" t="s">
        <v>112</v>
      </c>
    </row>
    <row r="4" spans="1:12" ht="15.6" x14ac:dyDescent="0.3">
      <c r="A4" s="15">
        <v>1</v>
      </c>
      <c r="B4" s="15" t="s">
        <v>7</v>
      </c>
      <c r="C4" s="16" t="s">
        <v>113</v>
      </c>
      <c r="D4" s="16" t="s">
        <v>8</v>
      </c>
      <c r="E4" s="17" t="s">
        <v>9</v>
      </c>
      <c r="F4" s="18">
        <v>43174</v>
      </c>
      <c r="G4" s="19" t="s">
        <v>15</v>
      </c>
      <c r="H4" s="16" t="s">
        <v>100</v>
      </c>
      <c r="I4" s="16">
        <v>8288442626</v>
      </c>
      <c r="J4" s="15">
        <v>1</v>
      </c>
      <c r="K4" s="37" t="s">
        <v>5</v>
      </c>
      <c r="L4" s="37" t="s">
        <v>112</v>
      </c>
    </row>
    <row r="5" spans="1:12" x14ac:dyDescent="0.3">
      <c r="A5" s="2">
        <f>A4+1</f>
        <v>2</v>
      </c>
      <c r="B5" s="2" t="s">
        <v>11</v>
      </c>
      <c r="C5" s="4" t="s">
        <v>12</v>
      </c>
      <c r="D5" s="4" t="s">
        <v>13</v>
      </c>
      <c r="E5" s="12" t="s">
        <v>14</v>
      </c>
      <c r="F5" s="14">
        <v>43668</v>
      </c>
      <c r="G5" s="13" t="s">
        <v>15</v>
      </c>
      <c r="H5" s="4" t="s">
        <v>101</v>
      </c>
      <c r="I5" s="16">
        <v>8322433134</v>
      </c>
      <c r="J5" s="2">
        <v>1</v>
      </c>
      <c r="K5" s="2" t="s">
        <v>10</v>
      </c>
      <c r="L5" s="2">
        <f>SUMIF(G4:G27,K5,J4:J27)</f>
        <v>11</v>
      </c>
    </row>
    <row r="6" spans="1:12" x14ac:dyDescent="0.3">
      <c r="A6" s="2">
        <f t="shared" ref="A6:A27" si="0">A5+1</f>
        <v>3</v>
      </c>
      <c r="B6" s="2" t="s">
        <v>16</v>
      </c>
      <c r="C6" s="4" t="s">
        <v>17</v>
      </c>
      <c r="D6" s="4" t="s">
        <v>18</v>
      </c>
      <c r="E6" s="12" t="s">
        <v>19</v>
      </c>
      <c r="F6" s="14">
        <v>43840</v>
      </c>
      <c r="G6" s="13" t="s">
        <v>10</v>
      </c>
      <c r="H6" s="4" t="s">
        <v>102</v>
      </c>
      <c r="I6" s="16">
        <v>7604056848</v>
      </c>
      <c r="J6" s="2">
        <v>1</v>
      </c>
      <c r="K6" s="2" t="s">
        <v>15</v>
      </c>
      <c r="L6" s="2">
        <f>SUMIF(G4:G27,K6,J4:J27)</f>
        <v>13</v>
      </c>
    </row>
    <row r="7" spans="1:12" x14ac:dyDescent="0.3">
      <c r="A7" s="2">
        <f t="shared" si="0"/>
        <v>4</v>
      </c>
      <c r="B7" s="2" t="s">
        <v>20</v>
      </c>
      <c r="C7" s="4" t="s">
        <v>21</v>
      </c>
      <c r="D7" s="4" t="s">
        <v>22</v>
      </c>
      <c r="E7" s="12" t="s">
        <v>23</v>
      </c>
      <c r="F7" s="14">
        <v>44334</v>
      </c>
      <c r="G7" s="13" t="s">
        <v>15</v>
      </c>
      <c r="H7" s="4" t="s">
        <v>103</v>
      </c>
      <c r="I7" s="16">
        <v>6860397910</v>
      </c>
      <c r="J7" s="2">
        <v>1</v>
      </c>
    </row>
    <row r="8" spans="1:12" x14ac:dyDescent="0.3">
      <c r="A8" s="2">
        <f t="shared" si="0"/>
        <v>5</v>
      </c>
      <c r="B8" s="2" t="s">
        <v>24</v>
      </c>
      <c r="C8" s="4" t="s">
        <v>25</v>
      </c>
      <c r="D8" s="4" t="s">
        <v>26</v>
      </c>
      <c r="E8" s="12" t="s">
        <v>27</v>
      </c>
      <c r="F8" s="14">
        <v>43041</v>
      </c>
      <c r="G8" s="13" t="s">
        <v>10</v>
      </c>
      <c r="H8" s="4" t="s">
        <v>104</v>
      </c>
      <c r="I8" s="16">
        <v>5040892010</v>
      </c>
      <c r="J8" s="2">
        <v>1</v>
      </c>
    </row>
    <row r="9" spans="1:12" x14ac:dyDescent="0.3">
      <c r="A9" s="2">
        <f t="shared" si="0"/>
        <v>6</v>
      </c>
      <c r="B9" s="2" t="s">
        <v>28</v>
      </c>
      <c r="C9" s="4" t="s">
        <v>29</v>
      </c>
      <c r="D9" s="4" t="s">
        <v>30</v>
      </c>
      <c r="E9" s="12" t="s">
        <v>31</v>
      </c>
      <c r="F9" s="14">
        <v>44606</v>
      </c>
      <c r="G9" s="13" t="s">
        <v>15</v>
      </c>
      <c r="H9" s="4" t="s">
        <v>105</v>
      </c>
      <c r="I9" s="16">
        <v>9576203398</v>
      </c>
      <c r="J9" s="2">
        <v>1</v>
      </c>
    </row>
    <row r="10" spans="1:12" x14ac:dyDescent="0.3">
      <c r="A10" s="2">
        <f t="shared" si="0"/>
        <v>7</v>
      </c>
      <c r="B10" s="2" t="s">
        <v>32</v>
      </c>
      <c r="C10" s="4" t="s">
        <v>33</v>
      </c>
      <c r="D10" s="4" t="s">
        <v>8</v>
      </c>
      <c r="E10" s="12" t="s">
        <v>34</v>
      </c>
      <c r="F10" s="14">
        <v>44104</v>
      </c>
      <c r="G10" s="13" t="s">
        <v>10</v>
      </c>
      <c r="H10" s="4" t="s">
        <v>106</v>
      </c>
      <c r="I10" s="16">
        <v>1496010174</v>
      </c>
      <c r="J10" s="2">
        <v>1</v>
      </c>
    </row>
    <row r="11" spans="1:12" x14ac:dyDescent="0.3">
      <c r="A11" s="2">
        <f t="shared" si="0"/>
        <v>8</v>
      </c>
      <c r="B11" s="2" t="s">
        <v>35</v>
      </c>
      <c r="C11" s="4" t="s">
        <v>36</v>
      </c>
      <c r="D11" s="4" t="s">
        <v>13</v>
      </c>
      <c r="E11" s="12" t="s">
        <v>37</v>
      </c>
      <c r="F11" s="14">
        <v>43276</v>
      </c>
      <c r="G11" s="13" t="s">
        <v>15</v>
      </c>
      <c r="H11" s="4" t="s">
        <v>107</v>
      </c>
      <c r="I11" s="16">
        <v>4087577636</v>
      </c>
      <c r="J11" s="2">
        <v>1</v>
      </c>
    </row>
    <row r="12" spans="1:12" x14ac:dyDescent="0.3">
      <c r="A12" s="2">
        <f t="shared" si="0"/>
        <v>9</v>
      </c>
      <c r="B12" s="2" t="s">
        <v>38</v>
      </c>
      <c r="C12" s="4" t="s">
        <v>39</v>
      </c>
      <c r="D12" s="4" t="s">
        <v>18</v>
      </c>
      <c r="E12" s="12" t="s">
        <v>40</v>
      </c>
      <c r="F12" s="14">
        <v>43811</v>
      </c>
      <c r="G12" s="13" t="s">
        <v>10</v>
      </c>
      <c r="H12" s="4" t="s">
        <v>108</v>
      </c>
      <c r="I12" s="16">
        <v>4683989792</v>
      </c>
      <c r="J12" s="2">
        <v>1</v>
      </c>
    </row>
    <row r="13" spans="1:12" x14ac:dyDescent="0.3">
      <c r="A13" s="2">
        <f t="shared" si="0"/>
        <v>10</v>
      </c>
      <c r="B13" s="2" t="s">
        <v>41</v>
      </c>
      <c r="C13" s="4" t="s">
        <v>42</v>
      </c>
      <c r="D13" s="4" t="s">
        <v>22</v>
      </c>
      <c r="E13" s="12" t="s">
        <v>43</v>
      </c>
      <c r="F13" s="14">
        <v>44411</v>
      </c>
      <c r="G13" s="13" t="s">
        <v>15</v>
      </c>
      <c r="H13" s="4" t="s">
        <v>109</v>
      </c>
      <c r="I13" s="16">
        <v>4721532074</v>
      </c>
      <c r="J13" s="2">
        <v>1</v>
      </c>
    </row>
    <row r="14" spans="1:12" x14ac:dyDescent="0.3">
      <c r="A14" s="2">
        <f t="shared" si="0"/>
        <v>11</v>
      </c>
      <c r="B14" s="2" t="s">
        <v>44</v>
      </c>
      <c r="C14" s="4" t="s">
        <v>45</v>
      </c>
      <c r="D14" s="4" t="s">
        <v>26</v>
      </c>
      <c r="E14" s="12" t="s">
        <v>46</v>
      </c>
      <c r="F14" s="14">
        <v>42479</v>
      </c>
      <c r="G14" s="13" t="s">
        <v>10</v>
      </c>
      <c r="H14" s="4" t="s">
        <v>110</v>
      </c>
      <c r="I14" s="16">
        <v>2095238270</v>
      </c>
      <c r="J14" s="2">
        <v>1</v>
      </c>
    </row>
    <row r="15" spans="1:12" x14ac:dyDescent="0.3">
      <c r="A15" s="2">
        <f t="shared" si="0"/>
        <v>12</v>
      </c>
      <c r="B15" s="2" t="s">
        <v>47</v>
      </c>
      <c r="C15" s="4" t="s">
        <v>48</v>
      </c>
      <c r="D15" s="4" t="s">
        <v>30</v>
      </c>
      <c r="E15" s="12" t="s">
        <v>49</v>
      </c>
      <c r="F15" s="14">
        <v>44872</v>
      </c>
      <c r="G15" s="13" t="s">
        <v>15</v>
      </c>
      <c r="H15" s="4" t="s">
        <v>102</v>
      </c>
      <c r="I15" s="16">
        <v>1651617804</v>
      </c>
      <c r="J15" s="2">
        <v>1</v>
      </c>
    </row>
    <row r="16" spans="1:12" x14ac:dyDescent="0.3">
      <c r="A16" s="2">
        <f t="shared" si="0"/>
        <v>13</v>
      </c>
      <c r="B16" s="2" t="s">
        <v>50</v>
      </c>
      <c r="C16" s="4" t="s">
        <v>51</v>
      </c>
      <c r="D16" s="4" t="s">
        <v>8</v>
      </c>
      <c r="E16" s="12" t="s">
        <v>52</v>
      </c>
      <c r="F16" s="14">
        <v>43402</v>
      </c>
      <c r="G16" s="13" t="s">
        <v>10</v>
      </c>
      <c r="H16" s="4" t="s">
        <v>103</v>
      </c>
      <c r="I16" s="16">
        <v>8470042741</v>
      </c>
      <c r="J16" s="2">
        <v>1</v>
      </c>
    </row>
    <row r="17" spans="1:10" x14ac:dyDescent="0.3">
      <c r="A17" s="2">
        <f t="shared" si="0"/>
        <v>14</v>
      </c>
      <c r="B17" s="2" t="s">
        <v>53</v>
      </c>
      <c r="C17" s="4" t="s">
        <v>54</v>
      </c>
      <c r="D17" s="4" t="s">
        <v>13</v>
      </c>
      <c r="E17" s="12" t="s">
        <v>55</v>
      </c>
      <c r="F17" s="14">
        <v>43901</v>
      </c>
      <c r="G17" s="13" t="s">
        <v>15</v>
      </c>
      <c r="H17" s="4" t="s">
        <v>104</v>
      </c>
      <c r="I17" s="16">
        <v>4917909439</v>
      </c>
      <c r="J17" s="2">
        <v>1</v>
      </c>
    </row>
    <row r="18" spans="1:10" x14ac:dyDescent="0.3">
      <c r="A18" s="2">
        <f t="shared" si="0"/>
        <v>15</v>
      </c>
      <c r="B18" s="2" t="s">
        <v>56</v>
      </c>
      <c r="C18" s="4" t="s">
        <v>57</v>
      </c>
      <c r="D18" s="4" t="s">
        <v>18</v>
      </c>
      <c r="E18" s="12" t="s">
        <v>58</v>
      </c>
      <c r="F18" s="14">
        <v>42968</v>
      </c>
      <c r="G18" s="13" t="s">
        <v>10</v>
      </c>
      <c r="H18" s="4" t="s">
        <v>105</v>
      </c>
      <c r="I18" s="16">
        <v>1764800402</v>
      </c>
      <c r="J18" s="2">
        <v>1</v>
      </c>
    </row>
    <row r="19" spans="1:10" x14ac:dyDescent="0.3">
      <c r="A19" s="2">
        <f t="shared" si="0"/>
        <v>16</v>
      </c>
      <c r="B19" s="2" t="s">
        <v>59</v>
      </c>
      <c r="C19" s="4" t="s">
        <v>60</v>
      </c>
      <c r="D19" s="4" t="s">
        <v>22</v>
      </c>
      <c r="E19" s="12" t="s">
        <v>61</v>
      </c>
      <c r="F19" s="14">
        <v>44545</v>
      </c>
      <c r="G19" s="13" t="s">
        <v>15</v>
      </c>
      <c r="H19" s="4" t="s">
        <v>101</v>
      </c>
      <c r="I19" s="16">
        <v>2671648346</v>
      </c>
      <c r="J19" s="2">
        <v>1</v>
      </c>
    </row>
    <row r="20" spans="1:10" x14ac:dyDescent="0.3">
      <c r="A20" s="2">
        <f t="shared" si="0"/>
        <v>17</v>
      </c>
      <c r="B20" s="2" t="s">
        <v>62</v>
      </c>
      <c r="C20" s="4" t="s">
        <v>63</v>
      </c>
      <c r="D20" s="4" t="s">
        <v>26</v>
      </c>
      <c r="E20" s="12" t="s">
        <v>64</v>
      </c>
      <c r="F20" s="14">
        <v>43594</v>
      </c>
      <c r="G20" s="13" t="s">
        <v>10</v>
      </c>
      <c r="H20" s="4" t="s">
        <v>109</v>
      </c>
      <c r="I20" s="16">
        <v>9810249167</v>
      </c>
      <c r="J20" s="2">
        <v>1</v>
      </c>
    </row>
    <row r="21" spans="1:10" x14ac:dyDescent="0.3">
      <c r="A21" s="2">
        <f t="shared" si="0"/>
        <v>18</v>
      </c>
      <c r="B21" s="2" t="s">
        <v>65</v>
      </c>
      <c r="C21" s="4" t="s">
        <v>66</v>
      </c>
      <c r="D21" s="4" t="s">
        <v>30</v>
      </c>
      <c r="E21" s="12" t="s">
        <v>67</v>
      </c>
      <c r="F21" s="14">
        <v>44679</v>
      </c>
      <c r="G21" s="13" t="s">
        <v>15</v>
      </c>
      <c r="H21" s="4" t="s">
        <v>106</v>
      </c>
      <c r="I21" s="16">
        <v>7468121807</v>
      </c>
      <c r="J21" s="2">
        <v>1</v>
      </c>
    </row>
    <row r="22" spans="1:10" x14ac:dyDescent="0.3">
      <c r="A22" s="2">
        <f t="shared" si="0"/>
        <v>19</v>
      </c>
      <c r="B22" s="2" t="s">
        <v>68</v>
      </c>
      <c r="C22" s="4" t="s">
        <v>69</v>
      </c>
      <c r="D22" s="4" t="s">
        <v>8</v>
      </c>
      <c r="E22" s="12" t="s">
        <v>70</v>
      </c>
      <c r="F22" s="14">
        <v>44029</v>
      </c>
      <c r="G22" s="13" t="s">
        <v>10</v>
      </c>
      <c r="H22" s="4" t="s">
        <v>107</v>
      </c>
      <c r="I22" s="16">
        <v>6833372102</v>
      </c>
      <c r="J22" s="2">
        <v>1</v>
      </c>
    </row>
    <row r="23" spans="1:10" x14ac:dyDescent="0.3">
      <c r="A23" s="2">
        <f t="shared" si="0"/>
        <v>20</v>
      </c>
      <c r="B23" s="2" t="s">
        <v>71</v>
      </c>
      <c r="C23" s="4" t="s">
        <v>72</v>
      </c>
      <c r="D23" s="4" t="s">
        <v>13</v>
      </c>
      <c r="E23" s="12" t="s">
        <v>73</v>
      </c>
      <c r="F23" s="14">
        <v>43356</v>
      </c>
      <c r="G23" s="13" t="s">
        <v>15</v>
      </c>
      <c r="H23" s="4" t="s">
        <v>108</v>
      </c>
      <c r="I23" s="16">
        <v>6148776447</v>
      </c>
      <c r="J23" s="2">
        <v>1</v>
      </c>
    </row>
    <row r="24" spans="1:10" x14ac:dyDescent="0.3">
      <c r="A24" s="2">
        <f t="shared" si="0"/>
        <v>21</v>
      </c>
      <c r="B24" s="2" t="s">
        <v>74</v>
      </c>
      <c r="C24" s="4" t="s">
        <v>75</v>
      </c>
      <c r="D24" s="4" t="s">
        <v>18</v>
      </c>
      <c r="E24" s="12" t="s">
        <v>76</v>
      </c>
      <c r="F24" s="14">
        <v>43522</v>
      </c>
      <c r="G24" s="13" t="s">
        <v>10</v>
      </c>
      <c r="H24" s="4" t="s">
        <v>100</v>
      </c>
      <c r="I24" s="16">
        <v>4882777424</v>
      </c>
      <c r="J24" s="2">
        <v>1</v>
      </c>
    </row>
    <row r="25" spans="1:10" x14ac:dyDescent="0.3">
      <c r="A25" s="2">
        <f t="shared" si="0"/>
        <v>22</v>
      </c>
      <c r="B25" s="2" t="s">
        <v>77</v>
      </c>
      <c r="C25" s="4" t="s">
        <v>78</v>
      </c>
      <c r="D25" s="4" t="s">
        <v>22</v>
      </c>
      <c r="E25" s="12" t="s">
        <v>79</v>
      </c>
      <c r="F25" s="14">
        <v>44367</v>
      </c>
      <c r="G25" s="13" t="s">
        <v>15</v>
      </c>
      <c r="H25" s="4" t="s">
        <v>101</v>
      </c>
      <c r="I25" s="16">
        <v>2708706466</v>
      </c>
      <c r="J25" s="2">
        <v>1</v>
      </c>
    </row>
    <row r="26" spans="1:10" x14ac:dyDescent="0.3">
      <c r="A26" s="2">
        <f t="shared" si="0"/>
        <v>23</v>
      </c>
      <c r="B26" s="2" t="s">
        <v>80</v>
      </c>
      <c r="C26" s="4" t="s">
        <v>81</v>
      </c>
      <c r="D26" s="4" t="s">
        <v>26</v>
      </c>
      <c r="E26" s="12" t="s">
        <v>82</v>
      </c>
      <c r="F26" s="14">
        <v>42802</v>
      </c>
      <c r="G26" s="13" t="s">
        <v>10</v>
      </c>
      <c r="H26" s="4" t="s">
        <v>100</v>
      </c>
      <c r="I26" s="16">
        <v>5958253012</v>
      </c>
      <c r="J26" s="2">
        <v>1</v>
      </c>
    </row>
    <row r="27" spans="1:10" x14ac:dyDescent="0.3">
      <c r="A27" s="2">
        <f t="shared" si="0"/>
        <v>24</v>
      </c>
      <c r="B27" s="2" t="s">
        <v>83</v>
      </c>
      <c r="C27" s="4" t="s">
        <v>84</v>
      </c>
      <c r="D27" s="4" t="s">
        <v>30</v>
      </c>
      <c r="E27" s="12" t="s">
        <v>85</v>
      </c>
      <c r="F27" s="14">
        <v>44784</v>
      </c>
      <c r="G27" s="13" t="s">
        <v>15</v>
      </c>
      <c r="H27" s="4" t="s">
        <v>103</v>
      </c>
      <c r="I27" s="16">
        <v>8799001505</v>
      </c>
      <c r="J27" s="2">
        <v>1</v>
      </c>
    </row>
  </sheetData>
  <mergeCells count="1">
    <mergeCell ref="A1:J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268B0-5513-475A-85E7-E9B3B71C79B5}">
  <dimension ref="A1:L28"/>
  <sheetViews>
    <sheetView workbookViewId="0">
      <selection sqref="A1:K1"/>
    </sheetView>
  </sheetViews>
  <sheetFormatPr defaultRowHeight="14.4" x14ac:dyDescent="0.3"/>
  <cols>
    <col min="1" max="1" width="18.33203125" style="3" customWidth="1"/>
    <col min="2" max="2" width="25.109375" style="5" customWidth="1"/>
    <col min="3" max="3" width="14" customWidth="1"/>
    <col min="4" max="4" width="16.88671875" customWidth="1"/>
    <col min="5" max="5" width="14" customWidth="1"/>
    <col min="6" max="6" width="12.88671875" customWidth="1"/>
    <col min="7" max="7" width="11.5546875" customWidth="1"/>
    <col min="8" max="8" width="15" customWidth="1"/>
    <col min="9" max="9" width="13.33203125" customWidth="1"/>
    <col min="10" max="10" width="16.109375" style="3" customWidth="1"/>
    <col min="11" max="11" width="17.5546875" customWidth="1"/>
    <col min="12" max="12" width="13.109375" customWidth="1"/>
  </cols>
  <sheetData>
    <row r="1" spans="1:12" ht="26.4" thickBot="1" x14ac:dyDescent="0.55000000000000004">
      <c r="A1" s="50" t="s">
        <v>120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3" t="s">
        <v>97</v>
      </c>
    </row>
    <row r="2" spans="1:12" ht="18.600000000000001" thickBot="1" x14ac:dyDescent="0.4">
      <c r="A2" s="58" t="s">
        <v>118</v>
      </c>
      <c r="B2" s="59"/>
      <c r="C2" s="60" t="s">
        <v>91</v>
      </c>
      <c r="D2" s="61"/>
      <c r="E2" s="61"/>
      <c r="F2" s="61"/>
      <c r="G2" s="62"/>
      <c r="H2" s="63" t="s">
        <v>96</v>
      </c>
      <c r="I2" s="64"/>
      <c r="J2" s="64"/>
      <c r="K2" s="65"/>
      <c r="L2" s="54"/>
    </row>
    <row r="3" spans="1:12" s="3" customFormat="1" x14ac:dyDescent="0.3">
      <c r="A3" s="66" t="s">
        <v>1</v>
      </c>
      <c r="B3" s="56" t="s">
        <v>2</v>
      </c>
      <c r="C3" s="56" t="s">
        <v>86</v>
      </c>
      <c r="D3" s="56" t="s">
        <v>87</v>
      </c>
      <c r="E3" s="56" t="s">
        <v>88</v>
      </c>
      <c r="F3" s="56" t="s">
        <v>89</v>
      </c>
      <c r="G3" s="56" t="s">
        <v>90</v>
      </c>
      <c r="H3" s="30" t="s">
        <v>92</v>
      </c>
      <c r="I3" s="56" t="s">
        <v>93</v>
      </c>
      <c r="J3" s="30" t="s">
        <v>94</v>
      </c>
      <c r="K3" s="56" t="s">
        <v>95</v>
      </c>
      <c r="L3" s="54"/>
    </row>
    <row r="4" spans="1:12" s="3" customFormat="1" ht="15" thickBot="1" x14ac:dyDescent="0.35">
      <c r="A4" s="67"/>
      <c r="B4" s="57"/>
      <c r="C4" s="57"/>
      <c r="D4" s="57"/>
      <c r="E4" s="57"/>
      <c r="F4" s="57"/>
      <c r="G4" s="57"/>
      <c r="H4" s="38">
        <v>0.13250000000000001</v>
      </c>
      <c r="I4" s="57"/>
      <c r="J4" s="39">
        <v>0.1</v>
      </c>
      <c r="K4" s="57"/>
      <c r="L4" s="55"/>
    </row>
    <row r="5" spans="1:12" s="3" customFormat="1" x14ac:dyDescent="0.3">
      <c r="A5" s="15" t="s">
        <v>7</v>
      </c>
      <c r="B5" s="16" t="s">
        <v>113</v>
      </c>
      <c r="C5" s="24">
        <v>3245</v>
      </c>
      <c r="D5" s="15">
        <v>352</v>
      </c>
      <c r="E5" s="15">
        <v>1074</v>
      </c>
      <c r="F5" s="15">
        <v>315</v>
      </c>
      <c r="G5" s="24">
        <f>SUM(C5:F5)</f>
        <v>4986</v>
      </c>
      <c r="H5" s="29">
        <f>SUM(C5+D5+E5)*$H$4</f>
        <v>618.90750000000003</v>
      </c>
      <c r="I5" s="25">
        <v>20</v>
      </c>
      <c r="J5" s="29">
        <f>G5*$J$4</f>
        <v>498.6</v>
      </c>
      <c r="K5" s="26">
        <f>SUM(H5:J5)</f>
        <v>1137.5075000000002</v>
      </c>
      <c r="L5" s="27">
        <f>G5-K5</f>
        <v>3848.4924999999998</v>
      </c>
    </row>
    <row r="6" spans="1:12" s="3" customFormat="1" x14ac:dyDescent="0.3">
      <c r="A6" s="2" t="s">
        <v>11</v>
      </c>
      <c r="B6" s="4" t="s">
        <v>12</v>
      </c>
      <c r="C6" s="9">
        <v>6976</v>
      </c>
      <c r="D6" s="2">
        <v>301</v>
      </c>
      <c r="E6" s="2">
        <v>1136</v>
      </c>
      <c r="F6" s="2">
        <v>158</v>
      </c>
      <c r="G6" s="9">
        <f t="shared" ref="G6:G28" si="0">SUM(C6:F6)</f>
        <v>8571</v>
      </c>
      <c r="H6" s="28">
        <f t="shared" ref="H6:H27" si="1">SUM(C6+D6+E6)*$H$4</f>
        <v>1114.7225000000001</v>
      </c>
      <c r="I6" s="11">
        <v>20</v>
      </c>
      <c r="J6" s="28">
        <f t="shared" ref="J6:J28" si="2">G6*$J$4</f>
        <v>857.1</v>
      </c>
      <c r="K6" s="10">
        <f t="shared" ref="K6:K28" si="3">SUM(H6:J6)</f>
        <v>1991.8225000000002</v>
      </c>
      <c r="L6" s="27">
        <f t="shared" ref="L6:L28" si="4">G6-K6</f>
        <v>6579.1774999999998</v>
      </c>
    </row>
    <row r="7" spans="1:12" s="3" customFormat="1" x14ac:dyDescent="0.3">
      <c r="A7" s="2" t="s">
        <v>16</v>
      </c>
      <c r="B7" s="4" t="s">
        <v>17</v>
      </c>
      <c r="C7" s="9">
        <v>5251</v>
      </c>
      <c r="D7" s="2">
        <v>438</v>
      </c>
      <c r="E7" s="2">
        <v>1484</v>
      </c>
      <c r="F7" s="2">
        <v>789</v>
      </c>
      <c r="G7" s="9">
        <f t="shared" si="0"/>
        <v>7962</v>
      </c>
      <c r="H7" s="28">
        <f t="shared" si="1"/>
        <v>950.42250000000001</v>
      </c>
      <c r="I7" s="11">
        <v>20</v>
      </c>
      <c r="J7" s="28">
        <f t="shared" si="2"/>
        <v>796.2</v>
      </c>
      <c r="K7" s="10">
        <f t="shared" si="3"/>
        <v>1766.6224999999999</v>
      </c>
      <c r="L7" s="27">
        <f t="shared" si="4"/>
        <v>6195.3775000000005</v>
      </c>
    </row>
    <row r="8" spans="1:12" s="3" customFormat="1" x14ac:dyDescent="0.3">
      <c r="A8" s="2" t="s">
        <v>20</v>
      </c>
      <c r="B8" s="4" t="s">
        <v>21</v>
      </c>
      <c r="C8" s="9">
        <v>5069</v>
      </c>
      <c r="D8" s="2">
        <v>579</v>
      </c>
      <c r="E8" s="2">
        <v>1448</v>
      </c>
      <c r="F8" s="2">
        <v>215</v>
      </c>
      <c r="G8" s="9">
        <f t="shared" si="0"/>
        <v>7311</v>
      </c>
      <c r="H8" s="28">
        <f t="shared" si="1"/>
        <v>940.22</v>
      </c>
      <c r="I8" s="11">
        <v>20</v>
      </c>
      <c r="J8" s="28">
        <f t="shared" si="2"/>
        <v>731.1</v>
      </c>
      <c r="K8" s="10">
        <f t="shared" si="3"/>
        <v>1691.3200000000002</v>
      </c>
      <c r="L8" s="27">
        <f t="shared" si="4"/>
        <v>5619.68</v>
      </c>
    </row>
    <row r="9" spans="1:12" s="3" customFormat="1" x14ac:dyDescent="0.3">
      <c r="A9" s="2" t="s">
        <v>24</v>
      </c>
      <c r="B9" s="4" t="s">
        <v>25</v>
      </c>
      <c r="C9" s="9">
        <v>4639</v>
      </c>
      <c r="D9" s="2">
        <v>580</v>
      </c>
      <c r="E9" s="2">
        <v>1316</v>
      </c>
      <c r="F9" s="2">
        <v>825</v>
      </c>
      <c r="G9" s="9">
        <f t="shared" si="0"/>
        <v>7360</v>
      </c>
      <c r="H9" s="28">
        <f t="shared" si="1"/>
        <v>865.88750000000005</v>
      </c>
      <c r="I9" s="11">
        <v>20</v>
      </c>
      <c r="J9" s="28">
        <f t="shared" si="2"/>
        <v>736</v>
      </c>
      <c r="K9" s="10">
        <f t="shared" si="3"/>
        <v>1621.8875</v>
      </c>
      <c r="L9" s="27">
        <f t="shared" si="4"/>
        <v>5738.1125000000002</v>
      </c>
    </row>
    <row r="10" spans="1:12" s="3" customFormat="1" x14ac:dyDescent="0.3">
      <c r="A10" s="2" t="s">
        <v>28</v>
      </c>
      <c r="B10" s="4" t="s">
        <v>29</v>
      </c>
      <c r="C10" s="9">
        <v>5242</v>
      </c>
      <c r="D10" s="2">
        <v>497</v>
      </c>
      <c r="E10" s="2">
        <v>781</v>
      </c>
      <c r="F10" s="2">
        <v>498</v>
      </c>
      <c r="G10" s="9">
        <f t="shared" si="0"/>
        <v>7018</v>
      </c>
      <c r="H10" s="28">
        <f t="shared" si="1"/>
        <v>863.90000000000009</v>
      </c>
      <c r="I10" s="11">
        <v>20</v>
      </c>
      <c r="J10" s="28">
        <f t="shared" si="2"/>
        <v>701.80000000000007</v>
      </c>
      <c r="K10" s="10">
        <f t="shared" si="3"/>
        <v>1585.7000000000003</v>
      </c>
      <c r="L10" s="27">
        <f t="shared" si="4"/>
        <v>5432.2999999999993</v>
      </c>
    </row>
    <row r="11" spans="1:12" s="3" customFormat="1" x14ac:dyDescent="0.3">
      <c r="A11" s="2" t="s">
        <v>32</v>
      </c>
      <c r="B11" s="4" t="s">
        <v>33</v>
      </c>
      <c r="C11" s="9">
        <v>4439</v>
      </c>
      <c r="D11" s="2">
        <v>660</v>
      </c>
      <c r="E11" s="2">
        <v>927</v>
      </c>
      <c r="F11" s="2">
        <v>695</v>
      </c>
      <c r="G11" s="9">
        <f t="shared" si="0"/>
        <v>6721</v>
      </c>
      <c r="H11" s="28">
        <f t="shared" si="1"/>
        <v>798.44500000000005</v>
      </c>
      <c r="I11" s="11">
        <v>20</v>
      </c>
      <c r="J11" s="28">
        <f t="shared" si="2"/>
        <v>672.1</v>
      </c>
      <c r="K11" s="10">
        <f t="shared" si="3"/>
        <v>1490.5450000000001</v>
      </c>
      <c r="L11" s="27">
        <f t="shared" si="4"/>
        <v>5230.4549999999999</v>
      </c>
    </row>
    <row r="12" spans="1:12" s="3" customFormat="1" x14ac:dyDescent="0.3">
      <c r="A12" s="2" t="s">
        <v>35</v>
      </c>
      <c r="B12" s="4" t="s">
        <v>36</v>
      </c>
      <c r="C12" s="9">
        <v>6879</v>
      </c>
      <c r="D12" s="2">
        <v>387</v>
      </c>
      <c r="E12" s="2">
        <v>1392</v>
      </c>
      <c r="F12" s="2">
        <v>155</v>
      </c>
      <c r="G12" s="9">
        <f t="shared" si="0"/>
        <v>8813</v>
      </c>
      <c r="H12" s="28">
        <f t="shared" si="1"/>
        <v>1147.1849999999999</v>
      </c>
      <c r="I12" s="11">
        <v>20</v>
      </c>
      <c r="J12" s="28">
        <f t="shared" si="2"/>
        <v>881.30000000000007</v>
      </c>
      <c r="K12" s="10">
        <f t="shared" si="3"/>
        <v>2048.4850000000001</v>
      </c>
      <c r="L12" s="27">
        <f t="shared" si="4"/>
        <v>6764.5149999999994</v>
      </c>
    </row>
    <row r="13" spans="1:12" s="3" customFormat="1" x14ac:dyDescent="0.3">
      <c r="A13" s="2" t="s">
        <v>38</v>
      </c>
      <c r="B13" s="4" t="s">
        <v>39</v>
      </c>
      <c r="C13" s="9">
        <v>6953</v>
      </c>
      <c r="D13" s="2">
        <v>452</v>
      </c>
      <c r="E13" s="2">
        <v>741</v>
      </c>
      <c r="F13" s="2">
        <v>406</v>
      </c>
      <c r="G13" s="9">
        <f t="shared" si="0"/>
        <v>8552</v>
      </c>
      <c r="H13" s="28">
        <f t="shared" si="1"/>
        <v>1079.345</v>
      </c>
      <c r="I13" s="11">
        <v>20</v>
      </c>
      <c r="J13" s="28">
        <f t="shared" si="2"/>
        <v>855.2</v>
      </c>
      <c r="K13" s="10">
        <f t="shared" si="3"/>
        <v>1954.5450000000001</v>
      </c>
      <c r="L13" s="27">
        <f t="shared" si="4"/>
        <v>6597.4549999999999</v>
      </c>
    </row>
    <row r="14" spans="1:12" s="3" customFormat="1" x14ac:dyDescent="0.3">
      <c r="A14" s="2" t="s">
        <v>41</v>
      </c>
      <c r="B14" s="4" t="s">
        <v>42</v>
      </c>
      <c r="C14" s="9">
        <v>3877</v>
      </c>
      <c r="D14" s="2">
        <v>332</v>
      </c>
      <c r="E14" s="2">
        <v>927</v>
      </c>
      <c r="F14" s="2">
        <v>649</v>
      </c>
      <c r="G14" s="9">
        <f t="shared" si="0"/>
        <v>5785</v>
      </c>
      <c r="H14" s="28">
        <f t="shared" si="1"/>
        <v>680.52</v>
      </c>
      <c r="I14" s="11">
        <v>20</v>
      </c>
      <c r="J14" s="28">
        <f t="shared" si="2"/>
        <v>578.5</v>
      </c>
      <c r="K14" s="10">
        <f t="shared" si="3"/>
        <v>1279.02</v>
      </c>
      <c r="L14" s="27">
        <f t="shared" si="4"/>
        <v>4505.9799999999996</v>
      </c>
    </row>
    <row r="15" spans="1:12" s="3" customFormat="1" x14ac:dyDescent="0.3">
      <c r="A15" s="2" t="s">
        <v>44</v>
      </c>
      <c r="B15" s="4" t="s">
        <v>45</v>
      </c>
      <c r="C15" s="9">
        <v>6012</v>
      </c>
      <c r="D15" s="2">
        <v>507</v>
      </c>
      <c r="E15" s="2">
        <v>1131</v>
      </c>
      <c r="F15" s="2">
        <v>795</v>
      </c>
      <c r="G15" s="9">
        <f t="shared" si="0"/>
        <v>8445</v>
      </c>
      <c r="H15" s="28">
        <f t="shared" si="1"/>
        <v>1013.625</v>
      </c>
      <c r="I15" s="11">
        <v>20</v>
      </c>
      <c r="J15" s="28">
        <f t="shared" si="2"/>
        <v>844.5</v>
      </c>
      <c r="K15" s="10">
        <f t="shared" si="3"/>
        <v>1878.125</v>
      </c>
      <c r="L15" s="27">
        <f t="shared" si="4"/>
        <v>6566.875</v>
      </c>
    </row>
    <row r="16" spans="1:12" s="3" customFormat="1" x14ac:dyDescent="0.3">
      <c r="A16" s="2" t="s">
        <v>47</v>
      </c>
      <c r="B16" s="4" t="s">
        <v>48</v>
      </c>
      <c r="C16" s="9">
        <v>6770</v>
      </c>
      <c r="D16" s="2">
        <v>654</v>
      </c>
      <c r="E16" s="2">
        <v>935</v>
      </c>
      <c r="F16" s="2">
        <v>270</v>
      </c>
      <c r="G16" s="9">
        <f t="shared" si="0"/>
        <v>8629</v>
      </c>
      <c r="H16" s="28">
        <f t="shared" si="1"/>
        <v>1107.5675000000001</v>
      </c>
      <c r="I16" s="11">
        <v>20</v>
      </c>
      <c r="J16" s="28">
        <f t="shared" si="2"/>
        <v>862.90000000000009</v>
      </c>
      <c r="K16" s="10">
        <f t="shared" si="3"/>
        <v>1990.4675000000002</v>
      </c>
      <c r="L16" s="27">
        <f t="shared" si="4"/>
        <v>6638.5324999999993</v>
      </c>
    </row>
    <row r="17" spans="1:12" s="3" customFormat="1" x14ac:dyDescent="0.3">
      <c r="A17" s="2" t="s">
        <v>50</v>
      </c>
      <c r="B17" s="4" t="s">
        <v>51</v>
      </c>
      <c r="C17" s="9">
        <v>4963</v>
      </c>
      <c r="D17" s="2">
        <v>481</v>
      </c>
      <c r="E17" s="2">
        <v>570</v>
      </c>
      <c r="F17" s="2">
        <v>591</v>
      </c>
      <c r="G17" s="9">
        <f t="shared" si="0"/>
        <v>6605</v>
      </c>
      <c r="H17" s="28">
        <f t="shared" si="1"/>
        <v>796.85500000000002</v>
      </c>
      <c r="I17" s="11">
        <v>20</v>
      </c>
      <c r="J17" s="28">
        <f t="shared" si="2"/>
        <v>660.5</v>
      </c>
      <c r="K17" s="10">
        <f t="shared" si="3"/>
        <v>1477.355</v>
      </c>
      <c r="L17" s="27">
        <f t="shared" si="4"/>
        <v>5127.6450000000004</v>
      </c>
    </row>
    <row r="18" spans="1:12" s="3" customFormat="1" x14ac:dyDescent="0.3">
      <c r="A18" s="2" t="s">
        <v>53</v>
      </c>
      <c r="B18" s="4" t="s">
        <v>54</v>
      </c>
      <c r="C18" s="9">
        <v>6918</v>
      </c>
      <c r="D18" s="2">
        <v>412</v>
      </c>
      <c r="E18" s="2">
        <v>1133</v>
      </c>
      <c r="F18" s="2">
        <v>308</v>
      </c>
      <c r="G18" s="9">
        <f t="shared" si="0"/>
        <v>8771</v>
      </c>
      <c r="H18" s="28">
        <f t="shared" si="1"/>
        <v>1121.3475000000001</v>
      </c>
      <c r="I18" s="11">
        <v>20</v>
      </c>
      <c r="J18" s="28">
        <f t="shared" si="2"/>
        <v>877.1</v>
      </c>
      <c r="K18" s="10">
        <f t="shared" si="3"/>
        <v>2018.4475000000002</v>
      </c>
      <c r="L18" s="27">
        <f t="shared" si="4"/>
        <v>6752.5524999999998</v>
      </c>
    </row>
    <row r="19" spans="1:12" s="3" customFormat="1" x14ac:dyDescent="0.3">
      <c r="A19" s="2" t="s">
        <v>56</v>
      </c>
      <c r="B19" s="4" t="s">
        <v>57</v>
      </c>
      <c r="C19" s="9">
        <v>4737</v>
      </c>
      <c r="D19" s="2">
        <v>770</v>
      </c>
      <c r="E19" s="2">
        <v>845</v>
      </c>
      <c r="F19" s="2">
        <v>718</v>
      </c>
      <c r="G19" s="9">
        <f t="shared" si="0"/>
        <v>7070</v>
      </c>
      <c r="H19" s="28">
        <f t="shared" si="1"/>
        <v>841.64</v>
      </c>
      <c r="I19" s="11">
        <v>20</v>
      </c>
      <c r="J19" s="28">
        <f t="shared" si="2"/>
        <v>707</v>
      </c>
      <c r="K19" s="10">
        <f t="shared" si="3"/>
        <v>1568.6399999999999</v>
      </c>
      <c r="L19" s="27">
        <f t="shared" si="4"/>
        <v>5501.3600000000006</v>
      </c>
    </row>
    <row r="20" spans="1:12" s="3" customFormat="1" x14ac:dyDescent="0.3">
      <c r="A20" s="2" t="s">
        <v>59</v>
      </c>
      <c r="B20" s="4" t="s">
        <v>60</v>
      </c>
      <c r="C20" s="9">
        <v>3512</v>
      </c>
      <c r="D20" s="2">
        <v>710</v>
      </c>
      <c r="E20" s="2">
        <v>1383</v>
      </c>
      <c r="F20" s="2">
        <v>618</v>
      </c>
      <c r="G20" s="9">
        <f t="shared" si="0"/>
        <v>6223</v>
      </c>
      <c r="H20" s="28">
        <f t="shared" si="1"/>
        <v>742.66250000000002</v>
      </c>
      <c r="I20" s="11">
        <v>20</v>
      </c>
      <c r="J20" s="28">
        <f t="shared" si="2"/>
        <v>622.30000000000007</v>
      </c>
      <c r="K20" s="10">
        <f t="shared" si="3"/>
        <v>1384.9625000000001</v>
      </c>
      <c r="L20" s="27">
        <f t="shared" si="4"/>
        <v>4838.0375000000004</v>
      </c>
    </row>
    <row r="21" spans="1:12" s="3" customFormat="1" x14ac:dyDescent="0.3">
      <c r="A21" s="2" t="s">
        <v>62</v>
      </c>
      <c r="B21" s="4" t="s">
        <v>63</v>
      </c>
      <c r="C21" s="9">
        <v>5240</v>
      </c>
      <c r="D21" s="2">
        <v>762</v>
      </c>
      <c r="E21" s="2">
        <v>799</v>
      </c>
      <c r="F21" s="2">
        <v>32</v>
      </c>
      <c r="G21" s="9">
        <f t="shared" si="0"/>
        <v>6833</v>
      </c>
      <c r="H21" s="28">
        <f t="shared" si="1"/>
        <v>901.13250000000005</v>
      </c>
      <c r="I21" s="11">
        <v>20</v>
      </c>
      <c r="J21" s="28">
        <f t="shared" si="2"/>
        <v>683.30000000000007</v>
      </c>
      <c r="K21" s="10">
        <f t="shared" si="3"/>
        <v>1604.4325000000001</v>
      </c>
      <c r="L21" s="27">
        <f t="shared" si="4"/>
        <v>5228.5675000000001</v>
      </c>
    </row>
    <row r="22" spans="1:12" s="3" customFormat="1" x14ac:dyDescent="0.3">
      <c r="A22" s="2" t="s">
        <v>65</v>
      </c>
      <c r="B22" s="4" t="s">
        <v>66</v>
      </c>
      <c r="C22" s="9">
        <v>6233</v>
      </c>
      <c r="D22" s="2">
        <v>689</v>
      </c>
      <c r="E22" s="2">
        <v>738</v>
      </c>
      <c r="F22" s="2">
        <v>324</v>
      </c>
      <c r="G22" s="9">
        <f t="shared" si="0"/>
        <v>7984</v>
      </c>
      <c r="H22" s="28">
        <f t="shared" si="1"/>
        <v>1014.95</v>
      </c>
      <c r="I22" s="11">
        <v>20</v>
      </c>
      <c r="J22" s="28">
        <f t="shared" si="2"/>
        <v>798.40000000000009</v>
      </c>
      <c r="K22" s="10">
        <f t="shared" si="3"/>
        <v>1833.3500000000001</v>
      </c>
      <c r="L22" s="27">
        <f t="shared" si="4"/>
        <v>6150.65</v>
      </c>
    </row>
    <row r="23" spans="1:12" s="3" customFormat="1" x14ac:dyDescent="0.3">
      <c r="A23" s="2" t="s">
        <v>68</v>
      </c>
      <c r="B23" s="4" t="s">
        <v>69</v>
      </c>
      <c r="C23" s="9">
        <v>4673</v>
      </c>
      <c r="D23" s="2">
        <v>461</v>
      </c>
      <c r="E23" s="2">
        <v>590</v>
      </c>
      <c r="F23" s="2">
        <v>100</v>
      </c>
      <c r="G23" s="9">
        <f t="shared" si="0"/>
        <v>5824</v>
      </c>
      <c r="H23" s="28">
        <f t="shared" si="1"/>
        <v>758.43000000000006</v>
      </c>
      <c r="I23" s="11">
        <v>20</v>
      </c>
      <c r="J23" s="28">
        <f t="shared" si="2"/>
        <v>582.4</v>
      </c>
      <c r="K23" s="10">
        <f t="shared" si="3"/>
        <v>1360.83</v>
      </c>
      <c r="L23" s="27">
        <f t="shared" si="4"/>
        <v>4463.17</v>
      </c>
    </row>
    <row r="24" spans="1:12" s="3" customFormat="1" x14ac:dyDescent="0.3">
      <c r="A24" s="2" t="s">
        <v>71</v>
      </c>
      <c r="B24" s="4" t="s">
        <v>72</v>
      </c>
      <c r="C24" s="9">
        <v>6772</v>
      </c>
      <c r="D24" s="2">
        <v>776</v>
      </c>
      <c r="E24" s="2">
        <v>1242</v>
      </c>
      <c r="F24" s="2">
        <v>174</v>
      </c>
      <c r="G24" s="9">
        <f t="shared" si="0"/>
        <v>8964</v>
      </c>
      <c r="H24" s="28">
        <f t="shared" si="1"/>
        <v>1164.675</v>
      </c>
      <c r="I24" s="11">
        <v>20</v>
      </c>
      <c r="J24" s="28">
        <f t="shared" si="2"/>
        <v>896.40000000000009</v>
      </c>
      <c r="K24" s="10">
        <f t="shared" si="3"/>
        <v>2081.0749999999998</v>
      </c>
      <c r="L24" s="27">
        <f t="shared" si="4"/>
        <v>6882.9250000000002</v>
      </c>
    </row>
    <row r="25" spans="1:12" s="3" customFormat="1" x14ac:dyDescent="0.3">
      <c r="A25" s="2" t="s">
        <v>74</v>
      </c>
      <c r="B25" s="4" t="s">
        <v>75</v>
      </c>
      <c r="C25" s="9">
        <v>5404</v>
      </c>
      <c r="D25" s="2">
        <v>476</v>
      </c>
      <c r="E25" s="2">
        <v>719</v>
      </c>
      <c r="F25" s="2">
        <v>327</v>
      </c>
      <c r="G25" s="9">
        <f t="shared" si="0"/>
        <v>6926</v>
      </c>
      <c r="H25" s="28">
        <f t="shared" si="1"/>
        <v>874.36750000000006</v>
      </c>
      <c r="I25" s="11">
        <v>20</v>
      </c>
      <c r="J25" s="28">
        <f t="shared" si="2"/>
        <v>692.6</v>
      </c>
      <c r="K25" s="10">
        <f t="shared" si="3"/>
        <v>1586.9675000000002</v>
      </c>
      <c r="L25" s="27">
        <f t="shared" si="4"/>
        <v>5339.0324999999993</v>
      </c>
    </row>
    <row r="26" spans="1:12" s="3" customFormat="1" x14ac:dyDescent="0.3">
      <c r="A26" s="2" t="s">
        <v>77</v>
      </c>
      <c r="B26" s="4" t="s">
        <v>78</v>
      </c>
      <c r="C26" s="9">
        <v>4969</v>
      </c>
      <c r="D26" s="2">
        <v>575</v>
      </c>
      <c r="E26" s="2">
        <v>620</v>
      </c>
      <c r="F26" s="2">
        <v>516</v>
      </c>
      <c r="G26" s="9">
        <f t="shared" si="0"/>
        <v>6680</v>
      </c>
      <c r="H26" s="28">
        <f t="shared" si="1"/>
        <v>816.73</v>
      </c>
      <c r="I26" s="11">
        <v>20</v>
      </c>
      <c r="J26" s="28">
        <f t="shared" si="2"/>
        <v>668</v>
      </c>
      <c r="K26" s="10">
        <f t="shared" si="3"/>
        <v>1504.73</v>
      </c>
      <c r="L26" s="27">
        <f t="shared" si="4"/>
        <v>5175.2700000000004</v>
      </c>
    </row>
    <row r="27" spans="1:12" s="3" customFormat="1" x14ac:dyDescent="0.3">
      <c r="A27" s="2" t="s">
        <v>80</v>
      </c>
      <c r="B27" s="4" t="s">
        <v>81</v>
      </c>
      <c r="C27" s="9">
        <v>5417</v>
      </c>
      <c r="D27" s="2">
        <v>407</v>
      </c>
      <c r="E27" s="2">
        <v>975</v>
      </c>
      <c r="F27" s="2">
        <v>82</v>
      </c>
      <c r="G27" s="9">
        <f t="shared" si="0"/>
        <v>6881</v>
      </c>
      <c r="H27" s="28">
        <f t="shared" si="1"/>
        <v>900.86750000000006</v>
      </c>
      <c r="I27" s="11">
        <v>20</v>
      </c>
      <c r="J27" s="28">
        <f t="shared" si="2"/>
        <v>688.1</v>
      </c>
      <c r="K27" s="10">
        <f t="shared" si="3"/>
        <v>1608.9675000000002</v>
      </c>
      <c r="L27" s="27">
        <f t="shared" si="4"/>
        <v>5272.0324999999993</v>
      </c>
    </row>
    <row r="28" spans="1:12" s="3" customFormat="1" x14ac:dyDescent="0.3">
      <c r="A28" s="2" t="s">
        <v>83</v>
      </c>
      <c r="B28" s="4" t="s">
        <v>84</v>
      </c>
      <c r="C28" s="9">
        <v>6995</v>
      </c>
      <c r="D28" s="2">
        <v>563</v>
      </c>
      <c r="E28" s="2">
        <v>774</v>
      </c>
      <c r="F28" s="2">
        <v>731</v>
      </c>
      <c r="G28" s="9">
        <f t="shared" si="0"/>
        <v>9063</v>
      </c>
      <c r="H28" s="28">
        <f>SUM(C28+D28+E28)*$H$4</f>
        <v>1103.99</v>
      </c>
      <c r="I28" s="11">
        <v>20</v>
      </c>
      <c r="J28" s="28">
        <f t="shared" si="2"/>
        <v>906.30000000000007</v>
      </c>
      <c r="K28" s="10">
        <f t="shared" si="3"/>
        <v>2030.29</v>
      </c>
      <c r="L28" s="27">
        <f t="shared" si="4"/>
        <v>7032.71</v>
      </c>
    </row>
  </sheetData>
  <mergeCells count="14">
    <mergeCell ref="A1:K1"/>
    <mergeCell ref="L1:L4"/>
    <mergeCell ref="F3:F4"/>
    <mergeCell ref="G3:G4"/>
    <mergeCell ref="A2:B2"/>
    <mergeCell ref="C2:G2"/>
    <mergeCell ref="H2:K2"/>
    <mergeCell ref="I3:I4"/>
    <mergeCell ref="K3:K4"/>
    <mergeCell ref="A3:A4"/>
    <mergeCell ref="B3:B4"/>
    <mergeCell ref="C3:C4"/>
    <mergeCell ref="D3:D4"/>
    <mergeCell ref="E3:E4"/>
  </mergeCells>
  <conditionalFormatting sqref="K5:K28">
    <cfRule type="cellIs" dxfId="2" priority="1" operator="equal">
      <formula>"JOD 1,609"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B5734-F295-4577-98B2-C9C19F5C6CC8}">
  <dimension ref="A1:I27"/>
  <sheetViews>
    <sheetView workbookViewId="0">
      <selection activeCell="A3" sqref="A3"/>
    </sheetView>
  </sheetViews>
  <sheetFormatPr defaultRowHeight="14.4" x14ac:dyDescent="0.3"/>
  <cols>
    <col min="1" max="1" width="15.33203125" customWidth="1"/>
    <col min="2" max="2" width="25.33203125" customWidth="1"/>
    <col min="3" max="3" width="28.5546875" customWidth="1"/>
    <col min="4" max="4" width="20.44140625" style="3" customWidth="1"/>
    <col min="5" max="5" width="20.109375" style="44" customWidth="1"/>
    <col min="6" max="6" width="17.33203125" customWidth="1"/>
    <col min="8" max="8" width="23.6640625" customWidth="1"/>
    <col min="9" max="9" width="18.5546875" customWidth="1"/>
    <col min="13" max="13" width="9.109375" customWidth="1"/>
  </cols>
  <sheetData>
    <row r="1" spans="1:9" ht="26.4" thickBot="1" x14ac:dyDescent="0.55000000000000004">
      <c r="A1" s="75" t="s">
        <v>122</v>
      </c>
      <c r="B1" s="68"/>
      <c r="C1" s="68"/>
      <c r="D1" s="68"/>
      <c r="E1" s="68"/>
      <c r="F1" s="69"/>
    </row>
    <row r="2" spans="1:9" ht="20.399999999999999" customHeight="1" thickBot="1" x14ac:dyDescent="0.35">
      <c r="A2" s="71" t="s">
        <v>1</v>
      </c>
      <c r="B2" s="72" t="s">
        <v>2</v>
      </c>
      <c r="C2" s="72" t="s">
        <v>98</v>
      </c>
      <c r="D2" s="70" t="s">
        <v>123</v>
      </c>
      <c r="E2" s="70" t="s">
        <v>124</v>
      </c>
      <c r="F2" s="73" t="s">
        <v>97</v>
      </c>
    </row>
    <row r="3" spans="1:9" x14ac:dyDescent="0.3">
      <c r="A3" s="15" t="s">
        <v>7</v>
      </c>
      <c r="B3" s="16" t="s">
        <v>113</v>
      </c>
      <c r="C3" s="16" t="s">
        <v>100</v>
      </c>
      <c r="D3" s="40">
        <v>45962</v>
      </c>
      <c r="E3" s="42">
        <v>45991</v>
      </c>
      <c r="F3" s="23">
        <v>3848.4924999999998</v>
      </c>
    </row>
    <row r="4" spans="1:9" ht="15.6" x14ac:dyDescent="0.3">
      <c r="A4" s="2" t="s">
        <v>74</v>
      </c>
      <c r="B4" s="4" t="s">
        <v>75</v>
      </c>
      <c r="C4" s="4" t="s">
        <v>100</v>
      </c>
      <c r="D4" s="40">
        <v>45962</v>
      </c>
      <c r="E4" s="42">
        <v>45991</v>
      </c>
      <c r="F4" s="23">
        <v>6579.1774999999998</v>
      </c>
      <c r="H4" s="21" t="s">
        <v>116</v>
      </c>
      <c r="I4" s="22">
        <f>MAX(F3:F26)</f>
        <v>7032.71</v>
      </c>
    </row>
    <row r="5" spans="1:9" ht="15.6" x14ac:dyDescent="0.3">
      <c r="A5" s="2" t="s">
        <v>80</v>
      </c>
      <c r="B5" s="4" t="s">
        <v>81</v>
      </c>
      <c r="C5" s="4" t="s">
        <v>100</v>
      </c>
      <c r="D5" s="40">
        <v>45962</v>
      </c>
      <c r="E5" s="42">
        <v>45991</v>
      </c>
      <c r="F5" s="23">
        <v>6195.3775000000005</v>
      </c>
      <c r="H5" s="21" t="s">
        <v>121</v>
      </c>
      <c r="I5" s="22">
        <f>MIN(F3:F26)</f>
        <v>3848.4924999999998</v>
      </c>
    </row>
    <row r="6" spans="1:9" ht="15.6" x14ac:dyDescent="0.3">
      <c r="A6" s="2" t="s">
        <v>38</v>
      </c>
      <c r="B6" s="4" t="s">
        <v>39</v>
      </c>
      <c r="C6" s="4" t="s">
        <v>108</v>
      </c>
      <c r="D6" s="40">
        <v>45962</v>
      </c>
      <c r="E6" s="42">
        <v>45991</v>
      </c>
      <c r="F6" s="23">
        <v>5619.68</v>
      </c>
      <c r="H6" s="21" t="s">
        <v>117</v>
      </c>
      <c r="I6" s="22">
        <f>AVERAGE(F3:F26)</f>
        <v>5728.3710416666681</v>
      </c>
    </row>
    <row r="7" spans="1:9" x14ac:dyDescent="0.3">
      <c r="A7" s="2" t="s">
        <v>71</v>
      </c>
      <c r="B7" s="4" t="s">
        <v>72</v>
      </c>
      <c r="C7" s="4" t="s">
        <v>108</v>
      </c>
      <c r="D7" s="40">
        <v>45962</v>
      </c>
      <c r="E7" s="42">
        <v>45991</v>
      </c>
      <c r="F7" s="23">
        <v>5738.1125000000002</v>
      </c>
      <c r="H7" s="1"/>
    </row>
    <row r="8" spans="1:9" x14ac:dyDescent="0.3">
      <c r="A8" s="2" t="s">
        <v>44</v>
      </c>
      <c r="B8" s="4" t="s">
        <v>45</v>
      </c>
      <c r="C8" s="4" t="s">
        <v>110</v>
      </c>
      <c r="D8" s="40">
        <v>45962</v>
      </c>
      <c r="E8" s="42">
        <v>45991</v>
      </c>
      <c r="F8" s="23">
        <v>5432.2999999999993</v>
      </c>
    </row>
    <row r="9" spans="1:9" x14ac:dyDescent="0.3">
      <c r="A9" s="2" t="s">
        <v>11</v>
      </c>
      <c r="B9" s="4" t="s">
        <v>12</v>
      </c>
      <c r="C9" s="4" t="s">
        <v>101</v>
      </c>
      <c r="D9" s="40">
        <v>45962</v>
      </c>
      <c r="E9" s="42">
        <v>45991</v>
      </c>
      <c r="F9" s="23">
        <v>5230.4549999999999</v>
      </c>
    </row>
    <row r="10" spans="1:9" x14ac:dyDescent="0.3">
      <c r="A10" s="2" t="s">
        <v>59</v>
      </c>
      <c r="B10" s="4" t="s">
        <v>60</v>
      </c>
      <c r="C10" s="4" t="s">
        <v>101</v>
      </c>
      <c r="D10" s="40">
        <v>45962</v>
      </c>
      <c r="E10" s="42">
        <v>45991</v>
      </c>
      <c r="F10" s="23">
        <v>6764.5149999999994</v>
      </c>
    </row>
    <row r="11" spans="1:9" x14ac:dyDescent="0.3">
      <c r="A11" s="2" t="s">
        <v>77</v>
      </c>
      <c r="B11" s="4" t="s">
        <v>78</v>
      </c>
      <c r="C11" s="4" t="s">
        <v>101</v>
      </c>
      <c r="D11" s="40">
        <v>45962</v>
      </c>
      <c r="E11" s="42">
        <v>45991</v>
      </c>
      <c r="F11" s="23">
        <v>6597.4549999999999</v>
      </c>
    </row>
    <row r="12" spans="1:9" x14ac:dyDescent="0.3">
      <c r="A12" s="2" t="s">
        <v>16</v>
      </c>
      <c r="B12" s="4" t="s">
        <v>17</v>
      </c>
      <c r="C12" s="4" t="s">
        <v>102</v>
      </c>
      <c r="D12" s="40">
        <v>45962</v>
      </c>
      <c r="E12" s="42">
        <v>45991</v>
      </c>
      <c r="F12" s="23">
        <v>4505.9799999999996</v>
      </c>
    </row>
    <row r="13" spans="1:9" x14ac:dyDescent="0.3">
      <c r="A13" s="2" t="s">
        <v>47</v>
      </c>
      <c r="B13" s="4" t="s">
        <v>48</v>
      </c>
      <c r="C13" s="4" t="s">
        <v>102</v>
      </c>
      <c r="D13" s="40">
        <v>45962</v>
      </c>
      <c r="E13" s="42">
        <v>45991</v>
      </c>
      <c r="F13" s="23">
        <v>6566.875</v>
      </c>
    </row>
    <row r="14" spans="1:9" x14ac:dyDescent="0.3">
      <c r="A14" s="2" t="s">
        <v>20</v>
      </c>
      <c r="B14" s="4" t="s">
        <v>21</v>
      </c>
      <c r="C14" s="4" t="s">
        <v>103</v>
      </c>
      <c r="D14" s="40">
        <v>45962</v>
      </c>
      <c r="E14" s="42">
        <v>45991</v>
      </c>
      <c r="F14" s="23">
        <v>6638.5324999999993</v>
      </c>
    </row>
    <row r="15" spans="1:9" x14ac:dyDescent="0.3">
      <c r="A15" s="2" t="s">
        <v>50</v>
      </c>
      <c r="B15" s="4" t="s">
        <v>51</v>
      </c>
      <c r="C15" s="4" t="s">
        <v>103</v>
      </c>
      <c r="D15" s="40">
        <v>45962</v>
      </c>
      <c r="E15" s="42">
        <v>45991</v>
      </c>
      <c r="F15" s="23">
        <v>5127.6450000000004</v>
      </c>
    </row>
    <row r="16" spans="1:9" x14ac:dyDescent="0.3">
      <c r="A16" s="2" t="s">
        <v>83</v>
      </c>
      <c r="B16" s="4" t="s">
        <v>84</v>
      </c>
      <c r="C16" s="4" t="s">
        <v>103</v>
      </c>
      <c r="D16" s="40">
        <v>45962</v>
      </c>
      <c r="E16" s="42">
        <v>45991</v>
      </c>
      <c r="F16" s="23">
        <v>6752.5524999999998</v>
      </c>
    </row>
    <row r="17" spans="1:6" x14ac:dyDescent="0.3">
      <c r="A17" s="2" t="s">
        <v>35</v>
      </c>
      <c r="B17" s="4" t="s">
        <v>36</v>
      </c>
      <c r="C17" s="4" t="s">
        <v>107</v>
      </c>
      <c r="D17" s="40">
        <v>45962</v>
      </c>
      <c r="E17" s="42">
        <v>45991</v>
      </c>
      <c r="F17" s="23">
        <v>5501.3600000000006</v>
      </c>
    </row>
    <row r="18" spans="1:6" x14ac:dyDescent="0.3">
      <c r="A18" s="2" t="s">
        <v>68</v>
      </c>
      <c r="B18" s="4" t="s">
        <v>69</v>
      </c>
      <c r="C18" s="4" t="s">
        <v>107</v>
      </c>
      <c r="D18" s="40">
        <v>45962</v>
      </c>
      <c r="E18" s="42">
        <v>45991</v>
      </c>
      <c r="F18" s="23">
        <v>4838.0375000000004</v>
      </c>
    </row>
    <row r="19" spans="1:6" x14ac:dyDescent="0.3">
      <c r="A19" s="2" t="s">
        <v>41</v>
      </c>
      <c r="B19" s="4" t="s">
        <v>42</v>
      </c>
      <c r="C19" s="4" t="s">
        <v>109</v>
      </c>
      <c r="D19" s="40">
        <v>45962</v>
      </c>
      <c r="E19" s="42">
        <v>45991</v>
      </c>
      <c r="F19" s="23">
        <v>5228.5675000000001</v>
      </c>
    </row>
    <row r="20" spans="1:6" x14ac:dyDescent="0.3">
      <c r="A20" s="2" t="s">
        <v>62</v>
      </c>
      <c r="B20" s="4" t="s">
        <v>63</v>
      </c>
      <c r="C20" s="4" t="s">
        <v>109</v>
      </c>
      <c r="D20" s="40">
        <v>45962</v>
      </c>
      <c r="E20" s="42">
        <v>45991</v>
      </c>
      <c r="F20" s="23">
        <v>6150.65</v>
      </c>
    </row>
    <row r="21" spans="1:6" x14ac:dyDescent="0.3">
      <c r="A21" s="2" t="s">
        <v>32</v>
      </c>
      <c r="B21" s="4" t="s">
        <v>33</v>
      </c>
      <c r="C21" s="4" t="s">
        <v>106</v>
      </c>
      <c r="D21" s="40">
        <v>45962</v>
      </c>
      <c r="E21" s="42">
        <v>45991</v>
      </c>
      <c r="F21" s="23">
        <v>4463.17</v>
      </c>
    </row>
    <row r="22" spans="1:6" x14ac:dyDescent="0.3">
      <c r="A22" s="2" t="s">
        <v>65</v>
      </c>
      <c r="B22" s="4" t="s">
        <v>66</v>
      </c>
      <c r="C22" s="4" t="s">
        <v>106</v>
      </c>
      <c r="D22" s="40">
        <v>45962</v>
      </c>
      <c r="E22" s="42">
        <v>45991</v>
      </c>
      <c r="F22" s="23">
        <v>6882.9250000000002</v>
      </c>
    </row>
    <row r="23" spans="1:6" x14ac:dyDescent="0.3">
      <c r="A23" s="2" t="s">
        <v>24</v>
      </c>
      <c r="B23" s="4" t="s">
        <v>25</v>
      </c>
      <c r="C23" s="4" t="s">
        <v>104</v>
      </c>
      <c r="D23" s="40">
        <v>45962</v>
      </c>
      <c r="E23" s="42">
        <v>45991</v>
      </c>
      <c r="F23" s="23">
        <v>5339.0324999999993</v>
      </c>
    </row>
    <row r="24" spans="1:6" x14ac:dyDescent="0.3">
      <c r="A24" s="2" t="s">
        <v>53</v>
      </c>
      <c r="B24" s="4" t="s">
        <v>54</v>
      </c>
      <c r="C24" s="4" t="s">
        <v>104</v>
      </c>
      <c r="D24" s="40">
        <v>45962</v>
      </c>
      <c r="E24" s="42">
        <v>45991</v>
      </c>
      <c r="F24" s="23">
        <v>5175.2700000000004</v>
      </c>
    </row>
    <row r="25" spans="1:6" x14ac:dyDescent="0.3">
      <c r="A25" s="2" t="s">
        <v>28</v>
      </c>
      <c r="B25" s="4" t="s">
        <v>29</v>
      </c>
      <c r="C25" s="4" t="s">
        <v>105</v>
      </c>
      <c r="D25" s="40">
        <v>45962</v>
      </c>
      <c r="E25" s="42">
        <v>45991</v>
      </c>
      <c r="F25" s="23">
        <v>5272.0324999999993</v>
      </c>
    </row>
    <row r="26" spans="1:6" ht="15" thickBot="1" x14ac:dyDescent="0.35">
      <c r="A26" s="2" t="s">
        <v>56</v>
      </c>
      <c r="B26" s="4" t="s">
        <v>57</v>
      </c>
      <c r="C26" s="6" t="s">
        <v>105</v>
      </c>
      <c r="D26" s="40">
        <v>45962</v>
      </c>
      <c r="E26" s="42">
        <v>45991</v>
      </c>
      <c r="F26" s="23">
        <v>7032.71</v>
      </c>
    </row>
    <row r="27" spans="1:6" ht="15" thickBot="1" x14ac:dyDescent="0.35">
      <c r="C27" s="8" t="s">
        <v>111</v>
      </c>
      <c r="D27" s="41"/>
      <c r="E27" s="43"/>
      <c r="F27" s="7">
        <f>SUM(F3:F26)</f>
        <v>137480.90500000003</v>
      </c>
    </row>
  </sheetData>
  <sortState xmlns:xlrd2="http://schemas.microsoft.com/office/spreadsheetml/2017/richdata2" ref="A3:F26">
    <sortCondition ref="C2:C26"/>
  </sortState>
  <mergeCells count="1">
    <mergeCell ref="A1:F1"/>
  </mergeCells>
  <conditionalFormatting sqref="F3:F26">
    <cfRule type="cellIs" dxfId="1" priority="2" operator="equal">
      <formula>3552.97375</formula>
    </cfRule>
  </conditionalFormatting>
  <conditionalFormatting sqref="F3:F27">
    <cfRule type="cellIs" dxfId="0" priority="1" operator="equal">
      <formula>46398.19875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8CF0-5C06-4B80-B3BC-3C2029444C60}">
  <dimension ref="A3:B9"/>
  <sheetViews>
    <sheetView workbookViewId="0">
      <selection activeCell="B4" sqref="B4"/>
    </sheetView>
  </sheetViews>
  <sheetFormatPr defaultRowHeight="14.4" x14ac:dyDescent="0.3"/>
  <cols>
    <col min="1" max="1" width="11.5546875" bestFit="1" customWidth="1"/>
    <col min="2" max="2" width="9.5546875" bestFit="1" customWidth="1"/>
  </cols>
  <sheetData>
    <row r="3" spans="1:2" x14ac:dyDescent="0.3">
      <c r="A3" s="20" t="s">
        <v>8</v>
      </c>
      <c r="B3" t="s">
        <v>114</v>
      </c>
    </row>
    <row r="4" spans="1:2" x14ac:dyDescent="0.3">
      <c r="A4" t="s">
        <v>18</v>
      </c>
      <c r="B4">
        <v>4</v>
      </c>
    </row>
    <row r="5" spans="1:2" x14ac:dyDescent="0.3">
      <c r="A5" t="s">
        <v>13</v>
      </c>
      <c r="B5">
        <v>4</v>
      </c>
    </row>
    <row r="6" spans="1:2" x14ac:dyDescent="0.3">
      <c r="A6" t="s">
        <v>8</v>
      </c>
      <c r="B6">
        <v>3</v>
      </c>
    </row>
    <row r="7" spans="1:2" x14ac:dyDescent="0.3">
      <c r="A7" t="s">
        <v>22</v>
      </c>
      <c r="B7">
        <v>4</v>
      </c>
    </row>
    <row r="8" spans="1:2" x14ac:dyDescent="0.3">
      <c r="A8" t="s">
        <v>26</v>
      </c>
      <c r="B8">
        <v>4</v>
      </c>
    </row>
    <row r="9" spans="1:2" x14ac:dyDescent="0.3">
      <c r="A9" t="s">
        <v>30</v>
      </c>
      <c r="B9">
        <v>4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6D62-A478-4903-9D1B-BC53E39E8390}">
  <dimension ref="A3:B14"/>
  <sheetViews>
    <sheetView workbookViewId="0">
      <selection activeCell="N26" sqref="N26"/>
    </sheetView>
  </sheetViews>
  <sheetFormatPr defaultRowHeight="14.4" x14ac:dyDescent="0.3"/>
  <cols>
    <col min="1" max="1" width="28.109375" bestFit="1" customWidth="1"/>
    <col min="2" max="2" width="16.5546875" bestFit="1" customWidth="1"/>
  </cols>
  <sheetData>
    <row r="3" spans="1:2" x14ac:dyDescent="0.3">
      <c r="A3" s="20" t="s">
        <v>100</v>
      </c>
      <c r="B3" t="s">
        <v>115</v>
      </c>
    </row>
    <row r="4" spans="1:2" x14ac:dyDescent="0.3">
      <c r="A4" t="s">
        <v>100</v>
      </c>
      <c r="B4">
        <v>2</v>
      </c>
    </row>
    <row r="5" spans="1:2" x14ac:dyDescent="0.3">
      <c r="A5" t="s">
        <v>108</v>
      </c>
      <c r="B5">
        <v>2</v>
      </c>
    </row>
    <row r="6" spans="1:2" x14ac:dyDescent="0.3">
      <c r="A6" t="s">
        <v>110</v>
      </c>
      <c r="B6">
        <v>1</v>
      </c>
    </row>
    <row r="7" spans="1:2" x14ac:dyDescent="0.3">
      <c r="A7" t="s">
        <v>101</v>
      </c>
      <c r="B7">
        <v>3</v>
      </c>
    </row>
    <row r="8" spans="1:2" x14ac:dyDescent="0.3">
      <c r="A8" t="s">
        <v>102</v>
      </c>
      <c r="B8">
        <v>2</v>
      </c>
    </row>
    <row r="9" spans="1:2" x14ac:dyDescent="0.3">
      <c r="A9" t="s">
        <v>103</v>
      </c>
      <c r="B9">
        <v>3</v>
      </c>
    </row>
    <row r="10" spans="1:2" x14ac:dyDescent="0.3">
      <c r="A10" t="s">
        <v>107</v>
      </c>
      <c r="B10">
        <v>2</v>
      </c>
    </row>
    <row r="11" spans="1:2" x14ac:dyDescent="0.3">
      <c r="A11" t="s">
        <v>109</v>
      </c>
      <c r="B11">
        <v>2</v>
      </c>
    </row>
    <row r="12" spans="1:2" x14ac:dyDescent="0.3">
      <c r="A12" t="s">
        <v>106</v>
      </c>
      <c r="B12">
        <v>2</v>
      </c>
    </row>
    <row r="13" spans="1:2" x14ac:dyDescent="0.3">
      <c r="A13" t="s">
        <v>104</v>
      </c>
      <c r="B13">
        <v>2</v>
      </c>
    </row>
    <row r="14" spans="1:2" x14ac:dyDescent="0.3">
      <c r="A14" t="s">
        <v>105</v>
      </c>
      <c r="B14">
        <v>2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Personal Information</vt:lpstr>
      <vt:lpstr>Salary Components</vt:lpstr>
      <vt:lpstr>Pay Period</vt:lpstr>
      <vt:lpstr>EMP-Dep</vt:lpstr>
      <vt:lpstr>Banks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BAYYARI, Wafa</dc:creator>
  <cp:lastModifiedBy>BAYYARI, Wafa</cp:lastModifiedBy>
  <dcterms:created xsi:type="dcterms:W3CDTF">2025-11-29T16:28:49Z</dcterms:created>
  <dcterms:modified xsi:type="dcterms:W3CDTF">2025-11-30T17:08:35Z</dcterms:modified>
</cp:coreProperties>
</file>